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839" firstSheet="7" activeTab="19"/>
  </bookViews>
  <sheets>
    <sheet name="Աջափնյակ" sheetId="1" r:id="rId1"/>
    <sheet name="Արաբկիր" sheetId="2" r:id="rId2"/>
    <sheet name="Արագածոտն" sheetId="3" r:id="rId3"/>
    <sheet name="Արմավիր" sheetId="4" r:id="rId4"/>
    <sheet name="Ավան" sheetId="5" r:id="rId5"/>
    <sheet name="Էրեբունի" sheetId="7" r:id="rId6"/>
    <sheet name="Գեղարք" sheetId="8" r:id="rId7"/>
    <sheet name="կենտրոն" sheetId="9" r:id="rId8"/>
    <sheet name="Մալաթիա" sheetId="10" r:id="rId9"/>
    <sheet name="լոռի" sheetId="21" r:id="rId10"/>
    <sheet name="Շենգավիթ" sheetId="11" r:id="rId11"/>
    <sheet name="Շիրակ" sheetId="12" r:id="rId12"/>
    <sheet name="Սյունիք" sheetId="13" r:id="rId13"/>
    <sheet name="Տավուշ" sheetId="14" r:id="rId14"/>
    <sheet name="Կոտայք" sheetId="15" r:id="rId15"/>
    <sheet name="Արարատ" sheetId="16" r:id="rId16"/>
    <sheet name="Երևանի քաղ" sheetId="17" r:id="rId17"/>
    <sheet name="Հյուսիս.քաղ" sheetId="18" r:id="rId18"/>
    <sheet name="Հարավ.քաղ" sheetId="19" r:id="rId19"/>
    <sheet name="Ընդհանուր" sheetId="20" r:id="rId20"/>
  </sheets>
  <externalReferences>
    <externalReference r:id="rId21"/>
    <externalReference r:id="rId22"/>
  </externalReferences>
  <calcPr calcId="162913"/>
</workbook>
</file>

<file path=xl/calcChain.xml><?xml version="1.0" encoding="utf-8"?>
<calcChain xmlns="http://schemas.openxmlformats.org/spreadsheetml/2006/main">
  <c r="F135" i="15" l="1"/>
  <c r="E135" i="15"/>
  <c r="G135" i="13"/>
  <c r="H135" i="13"/>
  <c r="I135" i="13"/>
  <c r="J135" i="13"/>
  <c r="K135" i="13"/>
  <c r="L135" i="13"/>
  <c r="M135" i="13"/>
  <c r="N135" i="13"/>
  <c r="O135" i="13"/>
  <c r="P135" i="13"/>
  <c r="Q135" i="13"/>
  <c r="R135" i="13"/>
  <c r="S135" i="13"/>
  <c r="T135" i="13"/>
  <c r="U135" i="13"/>
  <c r="V135" i="13"/>
  <c r="W135" i="13"/>
  <c r="X135" i="13"/>
  <c r="Y135" i="13"/>
  <c r="Z135" i="13"/>
  <c r="F135" i="13"/>
  <c r="E135" i="13"/>
  <c r="E135" i="8"/>
  <c r="M135" i="5"/>
  <c r="N135" i="5"/>
  <c r="O135" i="5"/>
  <c r="P135" i="5"/>
  <c r="Q135" i="5"/>
  <c r="R135" i="5"/>
  <c r="S135" i="5"/>
  <c r="T135" i="5"/>
  <c r="U135" i="5"/>
  <c r="V135" i="5"/>
  <c r="W135" i="5"/>
  <c r="X135" i="5"/>
  <c r="Y135" i="5"/>
  <c r="Z135" i="5"/>
  <c r="K135" i="5"/>
  <c r="L135" i="5"/>
  <c r="G135" i="5"/>
  <c r="H135" i="5"/>
  <c r="I135" i="5"/>
  <c r="J135" i="5"/>
  <c r="F135" i="5"/>
  <c r="E135" i="5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F135" i="3"/>
  <c r="E135" i="3"/>
  <c r="W135" i="1"/>
  <c r="G135" i="14"/>
  <c r="H135" i="14"/>
  <c r="I135" i="14"/>
  <c r="J135" i="14"/>
  <c r="K135" i="14"/>
  <c r="L135" i="14"/>
  <c r="M135" i="14"/>
  <c r="N135" i="14"/>
  <c r="O135" i="14"/>
  <c r="P135" i="14"/>
  <c r="Q135" i="14"/>
  <c r="R135" i="14"/>
  <c r="S135" i="14"/>
  <c r="T135" i="14"/>
  <c r="U135" i="14"/>
  <c r="V135" i="14"/>
  <c r="W135" i="14"/>
  <c r="X135" i="14"/>
  <c r="Y135" i="14"/>
  <c r="Z135" i="14"/>
  <c r="E135" i="14"/>
  <c r="F135" i="14"/>
  <c r="E26" i="20"/>
  <c r="E42" i="20"/>
  <c r="E45" i="20"/>
  <c r="P21" i="20"/>
  <c r="Q21" i="20"/>
  <c r="P22" i="20"/>
  <c r="P23" i="20"/>
  <c r="Q23" i="20"/>
  <c r="R23" i="20"/>
  <c r="P26" i="20"/>
  <c r="Q26" i="20"/>
  <c r="R26" i="20"/>
  <c r="P32" i="20"/>
  <c r="P33" i="20"/>
  <c r="R33" i="20"/>
  <c r="P34" i="20"/>
  <c r="P35" i="20"/>
  <c r="Q35" i="20"/>
  <c r="P36" i="20"/>
  <c r="Q36" i="20"/>
  <c r="O21" i="20"/>
  <c r="O22" i="20"/>
  <c r="O23" i="20"/>
  <c r="O26" i="20"/>
  <c r="O32" i="20"/>
  <c r="O35" i="20"/>
  <c r="K21" i="20"/>
  <c r="L21" i="20"/>
  <c r="M21" i="20"/>
  <c r="K22" i="20"/>
  <c r="M22" i="20"/>
  <c r="K23" i="20"/>
  <c r="L23" i="20"/>
  <c r="M23" i="20"/>
  <c r="K26" i="20"/>
  <c r="L26" i="20"/>
  <c r="M26" i="20"/>
  <c r="K30" i="20"/>
  <c r="K32" i="20"/>
  <c r="M32" i="20"/>
  <c r="K33" i="20"/>
  <c r="M33" i="20"/>
  <c r="K34" i="20"/>
  <c r="M34" i="20"/>
  <c r="K35" i="20"/>
  <c r="L35" i="20"/>
  <c r="M35" i="20"/>
  <c r="K36" i="20"/>
  <c r="M36" i="20"/>
  <c r="I23" i="20"/>
  <c r="I26" i="20"/>
  <c r="I36" i="20"/>
  <c r="H21" i="20"/>
  <c r="I21" i="20"/>
  <c r="H23" i="20"/>
  <c r="H26" i="20"/>
  <c r="H32" i="20"/>
  <c r="H34" i="20"/>
  <c r="H35" i="20"/>
  <c r="H36" i="20"/>
  <c r="E23" i="20"/>
  <c r="X135" i="12" l="1"/>
  <c r="W135" i="12"/>
  <c r="V135" i="12"/>
  <c r="R135" i="12"/>
  <c r="Q135" i="12"/>
  <c r="P135" i="12"/>
  <c r="I135" i="12"/>
  <c r="G135" i="12"/>
  <c r="N134" i="12"/>
  <c r="J134" i="12" s="1"/>
  <c r="S134" i="12" s="1"/>
  <c r="F134" i="12"/>
  <c r="N133" i="12"/>
  <c r="J133" i="12" s="1"/>
  <c r="S133" i="12" s="1"/>
  <c r="F133" i="12"/>
  <c r="N132" i="12"/>
  <c r="J132" i="12" s="1"/>
  <c r="S132" i="12" s="1"/>
  <c r="F132" i="12"/>
  <c r="N131" i="12"/>
  <c r="J131" i="12" s="1"/>
  <c r="S131" i="12" s="1"/>
  <c r="F131" i="12"/>
  <c r="N130" i="12"/>
  <c r="J130" i="12" s="1"/>
  <c r="S130" i="12" s="1"/>
  <c r="F130" i="12"/>
  <c r="N129" i="12"/>
  <c r="J129" i="12" s="1"/>
  <c r="S129" i="12" s="1"/>
  <c r="F129" i="12"/>
  <c r="N128" i="12"/>
  <c r="J128" i="12" s="1"/>
  <c r="S128" i="12" s="1"/>
  <c r="F128" i="12"/>
  <c r="N127" i="12"/>
  <c r="J127" i="12" s="1"/>
  <c r="S127" i="12" s="1"/>
  <c r="F127" i="12"/>
  <c r="N126" i="12"/>
  <c r="J126" i="12" s="1"/>
  <c r="S126" i="12" s="1"/>
  <c r="F126" i="12"/>
  <c r="N125" i="12"/>
  <c r="J125" i="12" s="1"/>
  <c r="S125" i="12" s="1"/>
  <c r="F125" i="12"/>
  <c r="N124" i="12"/>
  <c r="J124" i="12" s="1"/>
  <c r="S124" i="12" s="1"/>
  <c r="F124" i="12"/>
  <c r="N123" i="12"/>
  <c r="J123" i="12" s="1"/>
  <c r="S123" i="12" s="1"/>
  <c r="F123" i="12"/>
  <c r="Z122" i="12"/>
  <c r="Z135" i="12" s="1"/>
  <c r="Y122" i="12"/>
  <c r="Y135" i="12" s="1"/>
  <c r="T122" i="12"/>
  <c r="T135" i="12" s="1"/>
  <c r="O122" i="12"/>
  <c r="O135" i="12" s="1"/>
  <c r="N122" i="12"/>
  <c r="M122" i="12"/>
  <c r="M135" i="12" s="1"/>
  <c r="L122" i="12"/>
  <c r="K122" i="12"/>
  <c r="K135" i="12" s="1"/>
  <c r="F122" i="12"/>
  <c r="N121" i="12"/>
  <c r="J121" i="12" s="1"/>
  <c r="S121" i="12" s="1"/>
  <c r="F121" i="12"/>
  <c r="N120" i="12"/>
  <c r="J120" i="12" s="1"/>
  <c r="S120" i="12" s="1"/>
  <c r="F120" i="12"/>
  <c r="N119" i="12"/>
  <c r="J119" i="12"/>
  <c r="S119" i="12" s="1"/>
  <c r="F119" i="12"/>
  <c r="N118" i="12"/>
  <c r="J118" i="12"/>
  <c r="S118" i="12" s="1"/>
  <c r="F118" i="12"/>
  <c r="N117" i="12"/>
  <c r="J117" i="12" s="1"/>
  <c r="S117" i="12" s="1"/>
  <c r="F117" i="12"/>
  <c r="N116" i="12"/>
  <c r="J116" i="12" s="1"/>
  <c r="S116" i="12" s="1"/>
  <c r="F116" i="12"/>
  <c r="N115" i="12"/>
  <c r="J115" i="12"/>
  <c r="S115" i="12" s="1"/>
  <c r="F115" i="12"/>
  <c r="N114" i="12"/>
  <c r="J114" i="12"/>
  <c r="S114" i="12" s="1"/>
  <c r="F114" i="12"/>
  <c r="N113" i="12"/>
  <c r="J113" i="12" s="1"/>
  <c r="S113" i="12" s="1"/>
  <c r="F113" i="12"/>
  <c r="N112" i="12"/>
  <c r="J112" i="12" s="1"/>
  <c r="S112" i="12" s="1"/>
  <c r="F112" i="12"/>
  <c r="N111" i="12"/>
  <c r="J111" i="12"/>
  <c r="S111" i="12" s="1"/>
  <c r="F111" i="12"/>
  <c r="N110" i="12"/>
  <c r="J110" i="12"/>
  <c r="S110" i="12" s="1"/>
  <c r="F110" i="12"/>
  <c r="N109" i="12"/>
  <c r="J109" i="12" s="1"/>
  <c r="S109" i="12" s="1"/>
  <c r="F109" i="12"/>
  <c r="E109" i="12"/>
  <c r="N108" i="12"/>
  <c r="J108" i="12" s="1"/>
  <c r="S108" i="12" s="1"/>
  <c r="F108" i="12"/>
  <c r="N107" i="12"/>
  <c r="J107" i="12" s="1"/>
  <c r="S107" i="12" s="1"/>
  <c r="F107" i="12"/>
  <c r="N106" i="12"/>
  <c r="J106" i="12" s="1"/>
  <c r="S106" i="12" s="1"/>
  <c r="F106" i="12"/>
  <c r="N105" i="12"/>
  <c r="J105" i="12" s="1"/>
  <c r="S105" i="12" s="1"/>
  <c r="F105" i="12"/>
  <c r="N104" i="12"/>
  <c r="J104" i="12" s="1"/>
  <c r="S104" i="12" s="1"/>
  <c r="F104" i="12"/>
  <c r="N103" i="12"/>
  <c r="J103" i="12" s="1"/>
  <c r="S103" i="12" s="1"/>
  <c r="F103" i="12"/>
  <c r="N102" i="12"/>
  <c r="J102" i="12" s="1"/>
  <c r="S102" i="12" s="1"/>
  <c r="F102" i="12"/>
  <c r="E102" i="12"/>
  <c r="N101" i="12"/>
  <c r="J101" i="12" s="1"/>
  <c r="S101" i="12" s="1"/>
  <c r="F101" i="12"/>
  <c r="N100" i="12"/>
  <c r="J100" i="12"/>
  <c r="S100" i="12" s="1"/>
  <c r="F100" i="12"/>
  <c r="E100" i="12"/>
  <c r="N99" i="12"/>
  <c r="J99" i="12" s="1"/>
  <c r="S99" i="12" s="1"/>
  <c r="F99" i="12"/>
  <c r="N98" i="12"/>
  <c r="J98" i="12" s="1"/>
  <c r="S98" i="12" s="1"/>
  <c r="F98" i="12"/>
  <c r="N97" i="12"/>
  <c r="J97" i="12" s="1"/>
  <c r="S97" i="12" s="1"/>
  <c r="F97" i="12"/>
  <c r="N96" i="12"/>
  <c r="J96" i="12" s="1"/>
  <c r="S96" i="12" s="1"/>
  <c r="F96" i="12"/>
  <c r="N95" i="12"/>
  <c r="J95" i="12" s="1"/>
  <c r="S95" i="12" s="1"/>
  <c r="F95" i="12"/>
  <c r="N94" i="12"/>
  <c r="J94" i="12" s="1"/>
  <c r="S94" i="12" s="1"/>
  <c r="F94" i="12"/>
  <c r="N93" i="12"/>
  <c r="J93" i="12" s="1"/>
  <c r="S93" i="12" s="1"/>
  <c r="F93" i="12"/>
  <c r="N92" i="12"/>
  <c r="J92" i="12" s="1"/>
  <c r="S92" i="12" s="1"/>
  <c r="F92" i="12"/>
  <c r="E92" i="12"/>
  <c r="N91" i="12"/>
  <c r="J91" i="12" s="1"/>
  <c r="S91" i="12" s="1"/>
  <c r="F91" i="12"/>
  <c r="N90" i="12"/>
  <c r="J90" i="12"/>
  <c r="S90" i="12" s="1"/>
  <c r="F90" i="12"/>
  <c r="N89" i="12"/>
  <c r="J89" i="12"/>
  <c r="S89" i="12" s="1"/>
  <c r="F89" i="12"/>
  <c r="N88" i="12"/>
  <c r="J88" i="12" s="1"/>
  <c r="S88" i="12" s="1"/>
  <c r="F88" i="12"/>
  <c r="N87" i="12"/>
  <c r="J87" i="12" s="1"/>
  <c r="S87" i="12" s="1"/>
  <c r="F87" i="12"/>
  <c r="N86" i="12"/>
  <c r="J86" i="12"/>
  <c r="S86" i="12" s="1"/>
  <c r="F86" i="12"/>
  <c r="N85" i="12"/>
  <c r="J85" i="12"/>
  <c r="S85" i="12" s="1"/>
  <c r="F85" i="12"/>
  <c r="N84" i="12"/>
  <c r="J84" i="12" s="1"/>
  <c r="S84" i="12" s="1"/>
  <c r="F84" i="12"/>
  <c r="N83" i="12"/>
  <c r="J83" i="12" s="1"/>
  <c r="S83" i="12" s="1"/>
  <c r="F83" i="12"/>
  <c r="N82" i="12"/>
  <c r="J82" i="12"/>
  <c r="S82" i="12" s="1"/>
  <c r="F82" i="12"/>
  <c r="N81" i="12"/>
  <c r="J81" i="12"/>
  <c r="S81" i="12" s="1"/>
  <c r="F81" i="12"/>
  <c r="N80" i="12"/>
  <c r="J80" i="12" s="1"/>
  <c r="S80" i="12" s="1"/>
  <c r="F80" i="12"/>
  <c r="N79" i="12"/>
  <c r="J79" i="12" s="1"/>
  <c r="S79" i="12" s="1"/>
  <c r="F79" i="12"/>
  <c r="N78" i="12"/>
  <c r="J78" i="12"/>
  <c r="S78" i="12" s="1"/>
  <c r="F78" i="12"/>
  <c r="N77" i="12"/>
  <c r="J77" i="12"/>
  <c r="S77" i="12" s="1"/>
  <c r="F77" i="12"/>
  <c r="N76" i="12"/>
  <c r="J76" i="12" s="1"/>
  <c r="S76" i="12" s="1"/>
  <c r="F76" i="12"/>
  <c r="N75" i="12"/>
  <c r="J75" i="12" s="1"/>
  <c r="S75" i="12" s="1"/>
  <c r="F75" i="12"/>
  <c r="N74" i="12"/>
  <c r="J74" i="12"/>
  <c r="S74" i="12" s="1"/>
  <c r="F74" i="12"/>
  <c r="N73" i="12"/>
  <c r="J73" i="12"/>
  <c r="S73" i="12" s="1"/>
  <c r="F73" i="12"/>
  <c r="N72" i="12"/>
  <c r="J72" i="12" s="1"/>
  <c r="S72" i="12" s="1"/>
  <c r="F72" i="12"/>
  <c r="N71" i="12"/>
  <c r="J71" i="12" s="1"/>
  <c r="S71" i="12" s="1"/>
  <c r="F71" i="12"/>
  <c r="N70" i="12"/>
  <c r="J70" i="12"/>
  <c r="S70" i="12" s="1"/>
  <c r="F70" i="12"/>
  <c r="N69" i="12"/>
  <c r="J69" i="12"/>
  <c r="S69" i="12" s="1"/>
  <c r="F69" i="12"/>
  <c r="N68" i="12"/>
  <c r="J68" i="12" s="1"/>
  <c r="S68" i="12" s="1"/>
  <c r="F68" i="12"/>
  <c r="N67" i="12"/>
  <c r="J67" i="12" s="1"/>
  <c r="S67" i="12" s="1"/>
  <c r="F67" i="12"/>
  <c r="N66" i="12"/>
  <c r="J66" i="12"/>
  <c r="S66" i="12" s="1"/>
  <c r="F66" i="12"/>
  <c r="N65" i="12"/>
  <c r="J65" i="12"/>
  <c r="S65" i="12" s="1"/>
  <c r="F65" i="12"/>
  <c r="N64" i="12"/>
  <c r="J64" i="12" s="1"/>
  <c r="S64" i="12" s="1"/>
  <c r="F64" i="12"/>
  <c r="N63" i="12"/>
  <c r="J63" i="12" s="1"/>
  <c r="S63" i="12" s="1"/>
  <c r="F63" i="12"/>
  <c r="N62" i="12"/>
  <c r="J62" i="12"/>
  <c r="S62" i="12" s="1"/>
  <c r="F62" i="12"/>
  <c r="N61" i="12"/>
  <c r="J61" i="12"/>
  <c r="S61" i="12" s="1"/>
  <c r="F61" i="12"/>
  <c r="E61" i="12"/>
  <c r="N60" i="12"/>
  <c r="J60" i="12" s="1"/>
  <c r="S60" i="12" s="1"/>
  <c r="F60" i="12"/>
  <c r="N59" i="12"/>
  <c r="J59" i="12" s="1"/>
  <c r="S59" i="12" s="1"/>
  <c r="F59" i="12"/>
  <c r="E59" i="12"/>
  <c r="N58" i="12"/>
  <c r="J58" i="12"/>
  <c r="S58" i="12" s="1"/>
  <c r="F58" i="12"/>
  <c r="N57" i="12"/>
  <c r="J57" i="12"/>
  <c r="S57" i="12" s="1"/>
  <c r="F57" i="12"/>
  <c r="N56" i="12"/>
  <c r="J56" i="12" s="1"/>
  <c r="S56" i="12" s="1"/>
  <c r="F56" i="12"/>
  <c r="E56" i="12"/>
  <c r="N55" i="12"/>
  <c r="J55" i="12" s="1"/>
  <c r="S55" i="12" s="1"/>
  <c r="F55" i="12"/>
  <c r="E55" i="12"/>
  <c r="N54" i="12"/>
  <c r="J54" i="12" s="1"/>
  <c r="S54" i="12" s="1"/>
  <c r="F54" i="12"/>
  <c r="N53" i="12"/>
  <c r="J53" i="12"/>
  <c r="S53" i="12" s="1"/>
  <c r="F53" i="12"/>
  <c r="N52" i="12"/>
  <c r="J52" i="12"/>
  <c r="S52" i="12" s="1"/>
  <c r="F52" i="12"/>
  <c r="N51" i="12"/>
  <c r="J51" i="12" s="1"/>
  <c r="S51" i="12" s="1"/>
  <c r="F51" i="12"/>
  <c r="N50" i="12"/>
  <c r="J50" i="12" s="1"/>
  <c r="S50" i="12" s="1"/>
  <c r="F50" i="12"/>
  <c r="N49" i="12"/>
  <c r="J49" i="12"/>
  <c r="S49" i="12" s="1"/>
  <c r="F49" i="12"/>
  <c r="N48" i="12"/>
  <c r="J48" i="12"/>
  <c r="S48" i="12" s="1"/>
  <c r="F48" i="12"/>
  <c r="N47" i="12"/>
  <c r="J47" i="12" s="1"/>
  <c r="S47" i="12" s="1"/>
  <c r="F47" i="12"/>
  <c r="N46" i="12"/>
  <c r="J46" i="12" s="1"/>
  <c r="S46" i="12" s="1"/>
  <c r="F46" i="12"/>
  <c r="N45" i="12"/>
  <c r="J45" i="12"/>
  <c r="S45" i="12" s="1"/>
  <c r="F45" i="12"/>
  <c r="N44" i="12"/>
  <c r="J44" i="12"/>
  <c r="S44" i="12" s="1"/>
  <c r="F44" i="12"/>
  <c r="E44" i="12"/>
  <c r="N43" i="12"/>
  <c r="J43" i="12" s="1"/>
  <c r="S43" i="12" s="1"/>
  <c r="F43" i="12"/>
  <c r="N42" i="12"/>
  <c r="J42" i="12" s="1"/>
  <c r="S42" i="12" s="1"/>
  <c r="F42" i="12"/>
  <c r="N41" i="12"/>
  <c r="J41" i="12" s="1"/>
  <c r="S41" i="12" s="1"/>
  <c r="F41" i="12"/>
  <c r="E41" i="12"/>
  <c r="N40" i="12"/>
  <c r="J40" i="12" s="1"/>
  <c r="S40" i="12" s="1"/>
  <c r="F40" i="12"/>
  <c r="N39" i="12"/>
  <c r="J39" i="12" s="1"/>
  <c r="S39" i="12" s="1"/>
  <c r="F39" i="12"/>
  <c r="N38" i="12"/>
  <c r="J38" i="12"/>
  <c r="S38" i="12" s="1"/>
  <c r="F38" i="12"/>
  <c r="N37" i="12"/>
  <c r="J37" i="12"/>
  <c r="S37" i="12" s="1"/>
  <c r="F37" i="12"/>
  <c r="N36" i="12"/>
  <c r="N36" i="20" s="1"/>
  <c r="F36" i="12"/>
  <c r="F36" i="20" s="1"/>
  <c r="N35" i="12"/>
  <c r="N35" i="20" s="1"/>
  <c r="F35" i="12"/>
  <c r="F35" i="20" s="1"/>
  <c r="N34" i="12"/>
  <c r="N34" i="20" s="1"/>
  <c r="J34" i="12"/>
  <c r="S34" i="12" s="1"/>
  <c r="F34" i="12"/>
  <c r="F34" i="20" s="1"/>
  <c r="U33" i="12"/>
  <c r="N33" i="12"/>
  <c r="N33" i="20" s="1"/>
  <c r="L33" i="12"/>
  <c r="L135" i="12" s="1"/>
  <c r="H33" i="12"/>
  <c r="F33" i="12"/>
  <c r="F33" i="20" s="1"/>
  <c r="N32" i="12"/>
  <c r="F32" i="12"/>
  <c r="F32" i="20" s="1"/>
  <c r="N31" i="12"/>
  <c r="J31" i="12" s="1"/>
  <c r="S31" i="12" s="1"/>
  <c r="F31" i="12"/>
  <c r="N30" i="12"/>
  <c r="J30" i="12" s="1"/>
  <c r="S30" i="12" s="1"/>
  <c r="F30" i="12"/>
  <c r="E30" i="12"/>
  <c r="N29" i="12"/>
  <c r="J29" i="12"/>
  <c r="S29" i="12" s="1"/>
  <c r="F29" i="12"/>
  <c r="E29" i="12"/>
  <c r="N28" i="12"/>
  <c r="J28" i="12" s="1"/>
  <c r="S28" i="12" s="1"/>
  <c r="F28" i="12"/>
  <c r="N27" i="12"/>
  <c r="J27" i="12" s="1"/>
  <c r="S27" i="12" s="1"/>
  <c r="F27" i="12"/>
  <c r="N26" i="12"/>
  <c r="J26" i="12" s="1"/>
  <c r="S26" i="12" s="1"/>
  <c r="F26" i="12"/>
  <c r="F26" i="20" s="1"/>
  <c r="N25" i="12"/>
  <c r="J25" i="12" s="1"/>
  <c r="S25" i="12" s="1"/>
  <c r="F25" i="12"/>
  <c r="N24" i="12"/>
  <c r="J24" i="12" s="1"/>
  <c r="S24" i="12" s="1"/>
  <c r="F24" i="12"/>
  <c r="N23" i="12"/>
  <c r="J23" i="12" s="1"/>
  <c r="S23" i="12" s="1"/>
  <c r="F23" i="12"/>
  <c r="F23" i="20" s="1"/>
  <c r="N22" i="12"/>
  <c r="F22" i="12"/>
  <c r="F22" i="20" s="1"/>
  <c r="E22" i="12"/>
  <c r="U21" i="12"/>
  <c r="U135" i="12" s="1"/>
  <c r="N21" i="12"/>
  <c r="F21" i="12"/>
  <c r="E21" i="12"/>
  <c r="N135" i="12" l="1"/>
  <c r="N21" i="20"/>
  <c r="J122" i="12"/>
  <c r="S122" i="12" s="1"/>
  <c r="F135" i="12"/>
  <c r="F21" i="20"/>
  <c r="J22" i="12"/>
  <c r="S22" i="12" s="1"/>
  <c r="N22" i="20"/>
  <c r="H135" i="12"/>
  <c r="H33" i="20"/>
  <c r="J36" i="12"/>
  <c r="S36" i="12" s="1"/>
  <c r="J32" i="12"/>
  <c r="S32" i="12" s="1"/>
  <c r="N32" i="20"/>
  <c r="E135" i="12"/>
  <c r="J33" i="12"/>
  <c r="S33" i="12" s="1"/>
  <c r="J35" i="12"/>
  <c r="S35" i="12" s="1"/>
  <c r="J21" i="12"/>
  <c r="J135" i="12" l="1"/>
  <c r="S21" i="12"/>
  <c r="S135" i="12" s="1"/>
  <c r="W65536" i="11"/>
  <c r="Z135" i="11"/>
  <c r="Z65536" i="11" s="1"/>
  <c r="Y135" i="11"/>
  <c r="Y65536" i="11" s="1"/>
  <c r="X135" i="11"/>
  <c r="X65536" i="11" s="1"/>
  <c r="V135" i="11"/>
  <c r="V65536" i="11" s="1"/>
  <c r="U135" i="11"/>
  <c r="U65536" i="11" s="1"/>
  <c r="T135" i="11"/>
  <c r="T65536" i="11" s="1"/>
  <c r="S135" i="11"/>
  <c r="S65536" i="11" s="1"/>
  <c r="R135" i="11"/>
  <c r="R65536" i="11" s="1"/>
  <c r="Q135" i="11"/>
  <c r="Q65536" i="11" s="1"/>
  <c r="P135" i="11"/>
  <c r="P65536" i="11" s="1"/>
  <c r="O135" i="11"/>
  <c r="O65536" i="11" s="1"/>
  <c r="N135" i="11"/>
  <c r="N65536" i="11" s="1"/>
  <c r="M135" i="11"/>
  <c r="M65536" i="11" s="1"/>
  <c r="L135" i="11"/>
  <c r="L65536" i="11" s="1"/>
  <c r="K135" i="11"/>
  <c r="K65536" i="11" s="1"/>
  <c r="J135" i="11"/>
  <c r="J65536" i="11" s="1"/>
  <c r="I135" i="11"/>
  <c r="I65536" i="11" s="1"/>
  <c r="H135" i="11"/>
  <c r="H65536" i="11" s="1"/>
  <c r="G135" i="11"/>
  <c r="G65536" i="11" s="1"/>
  <c r="F135" i="11"/>
  <c r="F136" i="11" s="1"/>
  <c r="E135" i="11"/>
  <c r="Z135" i="21"/>
  <c r="Y135" i="21"/>
  <c r="X135" i="21"/>
  <c r="W135" i="21"/>
  <c r="V135" i="21"/>
  <c r="U135" i="21"/>
  <c r="T135" i="21"/>
  <c r="R135" i="21"/>
  <c r="Q135" i="21"/>
  <c r="P135" i="21"/>
  <c r="O135" i="21"/>
  <c r="N135" i="21"/>
  <c r="M135" i="21"/>
  <c r="L135" i="21"/>
  <c r="K135" i="21"/>
  <c r="I135" i="21"/>
  <c r="H135" i="21"/>
  <c r="F135" i="21"/>
  <c r="E135" i="21"/>
  <c r="S134" i="21"/>
  <c r="J134" i="21"/>
  <c r="G134" i="21"/>
  <c r="S133" i="21"/>
  <c r="J133" i="21"/>
  <c r="G133" i="21"/>
  <c r="S132" i="21"/>
  <c r="J132" i="21"/>
  <c r="G132" i="21"/>
  <c r="S131" i="21"/>
  <c r="J131" i="21"/>
  <c r="G131" i="21"/>
  <c r="S130" i="21"/>
  <c r="J130" i="21"/>
  <c r="G130" i="21"/>
  <c r="S129" i="21"/>
  <c r="J129" i="21"/>
  <c r="G129" i="21"/>
  <c r="S128" i="21"/>
  <c r="J128" i="21"/>
  <c r="G128" i="21"/>
  <c r="S127" i="21"/>
  <c r="J127" i="21"/>
  <c r="G127" i="21"/>
  <c r="S126" i="21"/>
  <c r="J126" i="21"/>
  <c r="G126" i="21"/>
  <c r="S125" i="21"/>
  <c r="J125" i="21"/>
  <c r="G125" i="21"/>
  <c r="S124" i="21"/>
  <c r="J124" i="21"/>
  <c r="G124" i="21"/>
  <c r="S123" i="21"/>
  <c r="J123" i="21"/>
  <c r="G123" i="21"/>
  <c r="S122" i="21"/>
  <c r="J122" i="21"/>
  <c r="G122" i="21"/>
  <c r="S121" i="21"/>
  <c r="J121" i="21"/>
  <c r="G121" i="21"/>
  <c r="S120" i="21"/>
  <c r="J120" i="21"/>
  <c r="G120" i="21"/>
  <c r="S119" i="21"/>
  <c r="J119" i="21"/>
  <c r="G119" i="21"/>
  <c r="S118" i="21"/>
  <c r="J118" i="21"/>
  <c r="G118" i="21"/>
  <c r="S117" i="21"/>
  <c r="J117" i="21"/>
  <c r="G117" i="21"/>
  <c r="S116" i="21"/>
  <c r="J116" i="21"/>
  <c r="G116" i="21"/>
  <c r="S115" i="21"/>
  <c r="J115" i="21"/>
  <c r="G115" i="21"/>
  <c r="S114" i="21"/>
  <c r="J114" i="21"/>
  <c r="G114" i="21"/>
  <c r="S113" i="21"/>
  <c r="J113" i="21"/>
  <c r="G113" i="21"/>
  <c r="S112" i="21"/>
  <c r="J112" i="21"/>
  <c r="G112" i="21"/>
  <c r="S111" i="21"/>
  <c r="J111" i="21"/>
  <c r="G111" i="21"/>
  <c r="S110" i="21"/>
  <c r="J110" i="21"/>
  <c r="G110" i="21"/>
  <c r="S109" i="21"/>
  <c r="J109" i="21"/>
  <c r="G109" i="21"/>
  <c r="S108" i="21"/>
  <c r="J108" i="21"/>
  <c r="G108" i="21"/>
  <c r="S107" i="21"/>
  <c r="J107" i="21"/>
  <c r="G107" i="21"/>
  <c r="S106" i="21"/>
  <c r="J106" i="21"/>
  <c r="G106" i="21"/>
  <c r="S105" i="21"/>
  <c r="J105" i="21"/>
  <c r="G105" i="21"/>
  <c r="S104" i="21"/>
  <c r="J104" i="21"/>
  <c r="G104" i="21"/>
  <c r="S103" i="21"/>
  <c r="J103" i="21"/>
  <c r="G103" i="21"/>
  <c r="S102" i="21"/>
  <c r="J102" i="21"/>
  <c r="G102" i="21"/>
  <c r="S101" i="21"/>
  <c r="J101" i="21"/>
  <c r="G101" i="21"/>
  <c r="S100" i="21"/>
  <c r="J100" i="21"/>
  <c r="G100" i="21"/>
  <c r="S99" i="21"/>
  <c r="J99" i="21"/>
  <c r="G99" i="21"/>
  <c r="S98" i="21"/>
  <c r="J98" i="21"/>
  <c r="G98" i="21"/>
  <c r="S97" i="21"/>
  <c r="J97" i="21"/>
  <c r="G97" i="21"/>
  <c r="S96" i="21"/>
  <c r="J96" i="21"/>
  <c r="G96" i="21"/>
  <c r="S95" i="21"/>
  <c r="J95" i="21"/>
  <c r="G95" i="21"/>
  <c r="S94" i="21"/>
  <c r="J94" i="21"/>
  <c r="G94" i="21"/>
  <c r="S93" i="21"/>
  <c r="J93" i="21"/>
  <c r="G93" i="21"/>
  <c r="S92" i="21"/>
  <c r="J92" i="21"/>
  <c r="G92" i="21"/>
  <c r="S91" i="21"/>
  <c r="J91" i="21"/>
  <c r="G91" i="21"/>
  <c r="S90" i="21"/>
  <c r="J90" i="21"/>
  <c r="G90" i="21"/>
  <c r="S89" i="21"/>
  <c r="J89" i="21"/>
  <c r="G89" i="21"/>
  <c r="S88" i="21"/>
  <c r="J88" i="21"/>
  <c r="G88" i="21"/>
  <c r="S87" i="21"/>
  <c r="J87" i="21"/>
  <c r="G87" i="21"/>
  <c r="S86" i="21"/>
  <c r="J86" i="21"/>
  <c r="G86" i="21"/>
  <c r="S85" i="21"/>
  <c r="J85" i="21"/>
  <c r="G85" i="21"/>
  <c r="S84" i="21"/>
  <c r="J84" i="21"/>
  <c r="G84" i="21"/>
  <c r="S83" i="21"/>
  <c r="J83" i="21"/>
  <c r="G83" i="21"/>
  <c r="S82" i="21"/>
  <c r="J82" i="21"/>
  <c r="G82" i="21"/>
  <c r="S81" i="21"/>
  <c r="J81" i="21"/>
  <c r="G81" i="21"/>
  <c r="S80" i="21"/>
  <c r="J80" i="21"/>
  <c r="G80" i="21"/>
  <c r="S79" i="21"/>
  <c r="J79" i="21"/>
  <c r="G79" i="21"/>
  <c r="S78" i="21"/>
  <c r="J78" i="21"/>
  <c r="G78" i="21"/>
  <c r="S77" i="21"/>
  <c r="J77" i="21"/>
  <c r="G77" i="21"/>
  <c r="S76" i="21"/>
  <c r="J76" i="21"/>
  <c r="G76" i="21"/>
  <c r="S75" i="21"/>
  <c r="J75" i="21"/>
  <c r="G75" i="21"/>
  <c r="S74" i="21"/>
  <c r="J74" i="21"/>
  <c r="G74" i="21"/>
  <c r="S73" i="21"/>
  <c r="J73" i="21"/>
  <c r="G73" i="21"/>
  <c r="S72" i="21"/>
  <c r="J72" i="21"/>
  <c r="G72" i="21"/>
  <c r="S71" i="21"/>
  <c r="J71" i="21"/>
  <c r="G71" i="21"/>
  <c r="S70" i="21"/>
  <c r="J70" i="21"/>
  <c r="G70" i="21"/>
  <c r="S69" i="21"/>
  <c r="J69" i="21"/>
  <c r="G69" i="21"/>
  <c r="S68" i="21"/>
  <c r="J68" i="21"/>
  <c r="G68" i="21"/>
  <c r="S67" i="21"/>
  <c r="J67" i="21"/>
  <c r="G67" i="21"/>
  <c r="S66" i="21"/>
  <c r="J66" i="21"/>
  <c r="G66" i="21"/>
  <c r="S65" i="21"/>
  <c r="J65" i="21"/>
  <c r="G65" i="21"/>
  <c r="S64" i="21"/>
  <c r="J64" i="21"/>
  <c r="G64" i="21"/>
  <c r="S63" i="21"/>
  <c r="J63" i="21"/>
  <c r="G63" i="21"/>
  <c r="S62" i="21"/>
  <c r="J62" i="21"/>
  <c r="G62" i="21"/>
  <c r="S61" i="21"/>
  <c r="J61" i="21"/>
  <c r="G61" i="21"/>
  <c r="S60" i="21"/>
  <c r="J60" i="21"/>
  <c r="G60" i="21"/>
  <c r="S59" i="21"/>
  <c r="J59" i="21"/>
  <c r="G59" i="21"/>
  <c r="S58" i="21"/>
  <c r="J58" i="21"/>
  <c r="G58" i="21"/>
  <c r="S57" i="21"/>
  <c r="J57" i="21"/>
  <c r="G57" i="21"/>
  <c r="S56" i="21"/>
  <c r="J56" i="21"/>
  <c r="G56" i="21"/>
  <c r="S55" i="21"/>
  <c r="J55" i="21"/>
  <c r="G55" i="21"/>
  <c r="S54" i="21"/>
  <c r="J54" i="21"/>
  <c r="G54" i="21"/>
  <c r="S53" i="21"/>
  <c r="J53" i="21"/>
  <c r="G53" i="21"/>
  <c r="S52" i="21"/>
  <c r="J52" i="21"/>
  <c r="G52" i="21"/>
  <c r="S51" i="21"/>
  <c r="J51" i="21"/>
  <c r="G51" i="21"/>
  <c r="S50" i="21"/>
  <c r="J50" i="21"/>
  <c r="G50" i="21"/>
  <c r="S49" i="21"/>
  <c r="J49" i="21"/>
  <c r="G49" i="21"/>
  <c r="S48" i="21"/>
  <c r="J48" i="21"/>
  <c r="G48" i="21"/>
  <c r="S47" i="21"/>
  <c r="J47" i="21"/>
  <c r="G47" i="21"/>
  <c r="S46" i="21"/>
  <c r="J46" i="21"/>
  <c r="G46" i="21"/>
  <c r="S45" i="21"/>
  <c r="J45" i="21"/>
  <c r="G45" i="21"/>
  <c r="S44" i="21"/>
  <c r="J44" i="21"/>
  <c r="G44" i="21"/>
  <c r="S43" i="21"/>
  <c r="J43" i="21"/>
  <c r="S42" i="21"/>
  <c r="J42" i="21"/>
  <c r="G42" i="21"/>
  <c r="S41" i="21"/>
  <c r="J41" i="21"/>
  <c r="G41" i="21"/>
  <c r="S40" i="21"/>
  <c r="J40" i="21"/>
  <c r="G40" i="21"/>
  <c r="S39" i="21"/>
  <c r="J39" i="21"/>
  <c r="G39" i="21"/>
  <c r="S38" i="21"/>
  <c r="J38" i="21"/>
  <c r="G38" i="21"/>
  <c r="S37" i="21"/>
  <c r="J37" i="21"/>
  <c r="G37" i="21"/>
  <c r="S36" i="21"/>
  <c r="J36" i="21"/>
  <c r="G36" i="21"/>
  <c r="G36" i="20" s="1"/>
  <c r="S35" i="21"/>
  <c r="J35" i="21"/>
  <c r="G35" i="21"/>
  <c r="G35" i="20" s="1"/>
  <c r="S34" i="21"/>
  <c r="J34" i="21"/>
  <c r="G34" i="21"/>
  <c r="G34" i="20" s="1"/>
  <c r="S33" i="21"/>
  <c r="J33" i="21"/>
  <c r="G33" i="21"/>
  <c r="G33" i="20" s="1"/>
  <c r="S32" i="21"/>
  <c r="J32" i="21"/>
  <c r="G32" i="21"/>
  <c r="G32" i="20" s="1"/>
  <c r="S31" i="21"/>
  <c r="J31" i="21"/>
  <c r="G31" i="21"/>
  <c r="S30" i="21"/>
  <c r="J30" i="21"/>
  <c r="G30" i="21"/>
  <c r="S29" i="21"/>
  <c r="J29" i="21"/>
  <c r="G29" i="21"/>
  <c r="S28" i="21"/>
  <c r="J28" i="21"/>
  <c r="G28" i="21"/>
  <c r="S27" i="21"/>
  <c r="J27" i="21"/>
  <c r="G27" i="21"/>
  <c r="S26" i="21"/>
  <c r="J26" i="21"/>
  <c r="G26" i="21"/>
  <c r="G26" i="20" s="1"/>
  <c r="S25" i="21"/>
  <c r="J25" i="21"/>
  <c r="G25" i="21"/>
  <c r="S24" i="21"/>
  <c r="J24" i="21"/>
  <c r="G24" i="21"/>
  <c r="S23" i="21"/>
  <c r="J23" i="21"/>
  <c r="G23" i="21"/>
  <c r="G23" i="20" s="1"/>
  <c r="S22" i="21"/>
  <c r="J22" i="21"/>
  <c r="G22" i="21"/>
  <c r="G22" i="20" s="1"/>
  <c r="S21" i="21"/>
  <c r="J21" i="21"/>
  <c r="G21" i="21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Z135" i="9"/>
  <c r="Y135" i="9"/>
  <c r="X135" i="9"/>
  <c r="V135" i="9"/>
  <c r="U135" i="9"/>
  <c r="T135" i="9"/>
  <c r="S135" i="9"/>
  <c r="R135" i="9"/>
  <c r="Q135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Z135" i="8"/>
  <c r="Y135" i="8"/>
  <c r="X135" i="8"/>
  <c r="W135" i="8"/>
  <c r="V135" i="8"/>
  <c r="U135" i="8"/>
  <c r="T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F135" i="8"/>
  <c r="F134" i="7"/>
  <c r="Y130" i="7"/>
  <c r="X130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Y121" i="7"/>
  <c r="X121" i="7"/>
  <c r="W121" i="7"/>
  <c r="V121" i="7"/>
  <c r="U121" i="7"/>
  <c r="T121" i="7"/>
  <c r="S121" i="7"/>
  <c r="R121" i="7"/>
  <c r="Q121" i="7"/>
  <c r="P121" i="7"/>
  <c r="O121" i="7"/>
  <c r="N121" i="7"/>
  <c r="M121" i="7"/>
  <c r="L121" i="7"/>
  <c r="K121" i="7"/>
  <c r="J121" i="7" s="1"/>
  <c r="I121" i="7"/>
  <c r="H121" i="7"/>
  <c r="G121" i="7"/>
  <c r="F121" i="7"/>
  <c r="E121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I114" i="7"/>
  <c r="H114" i="7"/>
  <c r="G114" i="7"/>
  <c r="F114" i="7" s="1"/>
  <c r="E114" i="7"/>
  <c r="Y110" i="7"/>
  <c r="X110" i="7"/>
  <c r="W110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Y88" i="7"/>
  <c r="X88" i="7"/>
  <c r="W88" i="7"/>
  <c r="V88" i="7"/>
  <c r="U88" i="7"/>
  <c r="T88" i="7"/>
  <c r="S88" i="7"/>
  <c r="R88" i="7"/>
  <c r="Q88" i="7"/>
  <c r="P88" i="7"/>
  <c r="O88" i="7"/>
  <c r="N88" i="7"/>
  <c r="M88" i="7"/>
  <c r="L88" i="7"/>
  <c r="K88" i="7"/>
  <c r="I88" i="7"/>
  <c r="H88" i="7"/>
  <c r="G88" i="7"/>
  <c r="F88" i="7" s="1"/>
  <c r="E88" i="7"/>
  <c r="Y85" i="7"/>
  <c r="X85" i="7"/>
  <c r="W85" i="7"/>
  <c r="V85" i="7"/>
  <c r="U85" i="7"/>
  <c r="T85" i="7"/>
  <c r="S85" i="7"/>
  <c r="R85" i="7"/>
  <c r="Q85" i="7"/>
  <c r="P85" i="7"/>
  <c r="O85" i="7"/>
  <c r="N85" i="7"/>
  <c r="M85" i="7"/>
  <c r="L85" i="7"/>
  <c r="K85" i="7"/>
  <c r="J85" i="7"/>
  <c r="I85" i="7"/>
  <c r="H85" i="7"/>
  <c r="G85" i="7"/>
  <c r="F85" i="7"/>
  <c r="E85" i="7"/>
  <c r="Y78" i="7"/>
  <c r="X78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I78" i="7"/>
  <c r="H78" i="7"/>
  <c r="G78" i="7"/>
  <c r="F78" i="7" s="1"/>
  <c r="E78" i="7"/>
  <c r="Y71" i="7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I57" i="7"/>
  <c r="H57" i="7"/>
  <c r="G57" i="7"/>
  <c r="F57" i="7"/>
  <c r="E57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 s="1"/>
  <c r="I49" i="7"/>
  <c r="H49" i="7"/>
  <c r="G49" i="7"/>
  <c r="F49" i="7" s="1"/>
  <c r="E49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I37" i="7"/>
  <c r="H37" i="7"/>
  <c r="G37" i="7"/>
  <c r="E37" i="7"/>
  <c r="J36" i="7"/>
  <c r="J35" i="7"/>
  <c r="J34" i="7"/>
  <c r="J33" i="7"/>
  <c r="J32" i="7"/>
  <c r="J31" i="7"/>
  <c r="S31" i="7" s="1"/>
  <c r="J30" i="7"/>
  <c r="J29" i="7"/>
  <c r="S29" i="7" s="1"/>
  <c r="J28" i="7"/>
  <c r="S28" i="7" s="1"/>
  <c r="J27" i="7"/>
  <c r="S27" i="7" s="1"/>
  <c r="J26" i="7"/>
  <c r="J25" i="7"/>
  <c r="S25" i="7" s="1"/>
  <c r="J24" i="7"/>
  <c r="S24" i="7" s="1"/>
  <c r="J23" i="7"/>
  <c r="J22" i="7"/>
  <c r="J21" i="7"/>
  <c r="Z20" i="7"/>
  <c r="Z135" i="7" s="1"/>
  <c r="Y20" i="7"/>
  <c r="Y135" i="7" s="1"/>
  <c r="X20" i="7"/>
  <c r="W20" i="7"/>
  <c r="V20" i="7"/>
  <c r="U20" i="7"/>
  <c r="U135" i="7" s="1"/>
  <c r="T20" i="7"/>
  <c r="R20" i="7"/>
  <c r="Q20" i="7"/>
  <c r="P20" i="7"/>
  <c r="P135" i="7" s="1"/>
  <c r="O20" i="7"/>
  <c r="N20" i="7"/>
  <c r="M20" i="7"/>
  <c r="L20" i="7"/>
  <c r="L135" i="7" s="1"/>
  <c r="K20" i="7"/>
  <c r="I20" i="7"/>
  <c r="I135" i="7" s="1"/>
  <c r="H20" i="7"/>
  <c r="G20" i="7"/>
  <c r="G135" i="7" s="1"/>
  <c r="E20" i="7"/>
  <c r="E135" i="7" s="1"/>
  <c r="Z130" i="4"/>
  <c r="Y130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Z121" i="4"/>
  <c r="Y121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G121" i="4"/>
  <c r="F121" i="4"/>
  <c r="E121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Z110" i="4"/>
  <c r="Y110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J88" i="4"/>
  <c r="I88" i="4"/>
  <c r="H88" i="4"/>
  <c r="G88" i="4"/>
  <c r="F88" i="4"/>
  <c r="E88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J85" i="4"/>
  <c r="I85" i="4"/>
  <c r="H85" i="4"/>
  <c r="G85" i="4"/>
  <c r="F85" i="4"/>
  <c r="E85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Z130" i="3"/>
  <c r="Y130" i="3"/>
  <c r="X130" i="3"/>
  <c r="W130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Z121" i="3"/>
  <c r="Y121" i="3"/>
  <c r="X121" i="3"/>
  <c r="W121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Z88" i="3"/>
  <c r="Y88" i="3"/>
  <c r="X88" i="3"/>
  <c r="W88" i="3"/>
  <c r="V88" i="3"/>
  <c r="U88" i="3"/>
  <c r="T88" i="3"/>
  <c r="S88" i="3"/>
  <c r="R88" i="3"/>
  <c r="Q88" i="3"/>
  <c r="P88" i="3"/>
  <c r="O88" i="3"/>
  <c r="N88" i="3"/>
  <c r="M88" i="3"/>
  <c r="L88" i="3"/>
  <c r="K88" i="3"/>
  <c r="J88" i="3"/>
  <c r="I88" i="3"/>
  <c r="H88" i="3"/>
  <c r="G88" i="3"/>
  <c r="F88" i="3"/>
  <c r="E88" i="3"/>
  <c r="Z85" i="3"/>
  <c r="Y85" i="3"/>
  <c r="X85" i="3"/>
  <c r="W85" i="3"/>
  <c r="V85" i="3"/>
  <c r="U85" i="3"/>
  <c r="T85" i="3"/>
  <c r="S85" i="3"/>
  <c r="R85" i="3"/>
  <c r="Q85" i="3"/>
  <c r="P85" i="3"/>
  <c r="O85" i="3"/>
  <c r="N85" i="3"/>
  <c r="M85" i="3"/>
  <c r="L85" i="3"/>
  <c r="K85" i="3"/>
  <c r="J85" i="3"/>
  <c r="I85" i="3"/>
  <c r="H85" i="3"/>
  <c r="G85" i="3"/>
  <c r="F85" i="3"/>
  <c r="E85" i="3"/>
  <c r="Z78" i="3"/>
  <c r="Y78" i="3"/>
  <c r="X78" i="3"/>
  <c r="W78" i="3"/>
  <c r="V78" i="3"/>
  <c r="U78" i="3"/>
  <c r="T78" i="3"/>
  <c r="S78" i="3"/>
  <c r="R78" i="3"/>
  <c r="Q78" i="3"/>
  <c r="P78" i="3"/>
  <c r="O78" i="3"/>
  <c r="N78" i="3"/>
  <c r="M78" i="3"/>
  <c r="L78" i="3"/>
  <c r="K78" i="3"/>
  <c r="J78" i="3"/>
  <c r="I78" i="3"/>
  <c r="H78" i="3"/>
  <c r="G78" i="3"/>
  <c r="F78" i="3"/>
  <c r="E78" i="3"/>
  <c r="Z71" i="3"/>
  <c r="Y71" i="3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Z57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Z135" i="2"/>
  <c r="Y135" i="2"/>
  <c r="V135" i="2"/>
  <c r="U135" i="2"/>
  <c r="S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H135" i="4" l="1"/>
  <c r="L135" i="4"/>
  <c r="P135" i="4"/>
  <c r="T135" i="4"/>
  <c r="X135" i="4"/>
  <c r="S23" i="7"/>
  <c r="S35" i="7"/>
  <c r="G135" i="21"/>
  <c r="G21" i="20"/>
  <c r="E135" i="4"/>
  <c r="I135" i="4"/>
  <c r="M135" i="4"/>
  <c r="Q135" i="4"/>
  <c r="U135" i="4"/>
  <c r="Y135" i="4"/>
  <c r="H135" i="7"/>
  <c r="M135" i="7"/>
  <c r="Q135" i="7"/>
  <c r="V135" i="7"/>
  <c r="S32" i="7"/>
  <c r="S36" i="7"/>
  <c r="J135" i="21"/>
  <c r="F135" i="4"/>
  <c r="J135" i="4"/>
  <c r="N135" i="4"/>
  <c r="R135" i="4"/>
  <c r="V135" i="4"/>
  <c r="Z135" i="4"/>
  <c r="N135" i="7"/>
  <c r="R135" i="7"/>
  <c r="S21" i="7"/>
  <c r="S33" i="7"/>
  <c r="J37" i="7"/>
  <c r="S135" i="21"/>
  <c r="G135" i="4"/>
  <c r="K135" i="4"/>
  <c r="O135" i="4"/>
  <c r="S135" i="4"/>
  <c r="W135" i="4"/>
  <c r="K135" i="7"/>
  <c r="O135" i="7"/>
  <c r="T135" i="7"/>
  <c r="X135" i="7"/>
  <c r="S22" i="7"/>
  <c r="S26" i="7"/>
  <c r="S30" i="7"/>
  <c r="S34" i="7"/>
  <c r="F37" i="7"/>
  <c r="F135" i="7" s="1"/>
  <c r="J57" i="7"/>
  <c r="J78" i="7"/>
  <c r="J88" i="7"/>
  <c r="J114" i="7"/>
  <c r="F65536" i="11"/>
  <c r="S20" i="7"/>
  <c r="S135" i="7" s="1"/>
  <c r="J20" i="7"/>
  <c r="AA21" i="16"/>
  <c r="AB21" i="16"/>
  <c r="AA22" i="16"/>
  <c r="AB22" i="16"/>
  <c r="AA23" i="16"/>
  <c r="AB23" i="16"/>
  <c r="AA24" i="16"/>
  <c r="AB24" i="16"/>
  <c r="AA25" i="16"/>
  <c r="AB25" i="16"/>
  <c r="AA26" i="16"/>
  <c r="AB26" i="16"/>
  <c r="AA27" i="16"/>
  <c r="AB27" i="16"/>
  <c r="AA28" i="16"/>
  <c r="AB28" i="16"/>
  <c r="AA29" i="16"/>
  <c r="AB29" i="16"/>
  <c r="AA30" i="16"/>
  <c r="AB30" i="16"/>
  <c r="AA31" i="16"/>
  <c r="AB31" i="16"/>
  <c r="AA32" i="16"/>
  <c r="AB32" i="16"/>
  <c r="AA33" i="16"/>
  <c r="AB33" i="16"/>
  <c r="AA34" i="16"/>
  <c r="AB34" i="16"/>
  <c r="AA35" i="16"/>
  <c r="AB35" i="16"/>
  <c r="AA36" i="16"/>
  <c r="AB36" i="16"/>
  <c r="AA37" i="16"/>
  <c r="AB37" i="16"/>
  <c r="AA38" i="16"/>
  <c r="AB38" i="16"/>
  <c r="AA39" i="16"/>
  <c r="AB39" i="16"/>
  <c r="AA40" i="16"/>
  <c r="AB40" i="16"/>
  <c r="AA41" i="16"/>
  <c r="AB41" i="16"/>
  <c r="AA42" i="16"/>
  <c r="AB42" i="16"/>
  <c r="AA43" i="16"/>
  <c r="AB43" i="16"/>
  <c r="AA44" i="16"/>
  <c r="AB44" i="16"/>
  <c r="AA45" i="16"/>
  <c r="AB45" i="16"/>
  <c r="AA46" i="16"/>
  <c r="AB46" i="16"/>
  <c r="AA47" i="16"/>
  <c r="AB47" i="16"/>
  <c r="AA48" i="16"/>
  <c r="AB48" i="16"/>
  <c r="AA49" i="16"/>
  <c r="AB49" i="16"/>
  <c r="AA50" i="16"/>
  <c r="AB50" i="16"/>
  <c r="AA51" i="16"/>
  <c r="AB51" i="16"/>
  <c r="AA52" i="16"/>
  <c r="AB52" i="16"/>
  <c r="AA53" i="16"/>
  <c r="AB53" i="16"/>
  <c r="AA54" i="16"/>
  <c r="AB54" i="16"/>
  <c r="AA55" i="16"/>
  <c r="AB55" i="16"/>
  <c r="AA56" i="16"/>
  <c r="AB56" i="16"/>
  <c r="AA57" i="16"/>
  <c r="AB57" i="16"/>
  <c r="AA58" i="16"/>
  <c r="AB58" i="16"/>
  <c r="AA59" i="16"/>
  <c r="AB59" i="16"/>
  <c r="AA60" i="16"/>
  <c r="AB60" i="16"/>
  <c r="AA61" i="16"/>
  <c r="AB61" i="16"/>
  <c r="AA62" i="16"/>
  <c r="AB62" i="16"/>
  <c r="AA63" i="16"/>
  <c r="AB63" i="16"/>
  <c r="AA64" i="16"/>
  <c r="AB64" i="16"/>
  <c r="AA65" i="16"/>
  <c r="AB65" i="16"/>
  <c r="AA66" i="16"/>
  <c r="AB66" i="16"/>
  <c r="AA67" i="16"/>
  <c r="AB67" i="16"/>
  <c r="AA68" i="16"/>
  <c r="AB68" i="16"/>
  <c r="AA69" i="16"/>
  <c r="AB69" i="16"/>
  <c r="AA70" i="16"/>
  <c r="AB70" i="16"/>
  <c r="AA71" i="16"/>
  <c r="AB71" i="16"/>
  <c r="AA72" i="16"/>
  <c r="AB72" i="16"/>
  <c r="AA73" i="16"/>
  <c r="AB73" i="16"/>
  <c r="AA74" i="16"/>
  <c r="AB74" i="16"/>
  <c r="AA75" i="16"/>
  <c r="AB75" i="16"/>
  <c r="AA76" i="16"/>
  <c r="AB76" i="16"/>
  <c r="AA77" i="16"/>
  <c r="AB77" i="16"/>
  <c r="AA78" i="16"/>
  <c r="AB78" i="16"/>
  <c r="AA79" i="16"/>
  <c r="AB79" i="16"/>
  <c r="AA80" i="16"/>
  <c r="AB80" i="16"/>
  <c r="AA81" i="16"/>
  <c r="AB81" i="16"/>
  <c r="AA82" i="16"/>
  <c r="AB82" i="16"/>
  <c r="AA83" i="16"/>
  <c r="AB83" i="16"/>
  <c r="AA84" i="16"/>
  <c r="AB84" i="16"/>
  <c r="AA85" i="16"/>
  <c r="AB85" i="16"/>
  <c r="AA86" i="16"/>
  <c r="AB86" i="16"/>
  <c r="AA87" i="16"/>
  <c r="AB87" i="16"/>
  <c r="AA88" i="16"/>
  <c r="AB88" i="16"/>
  <c r="AA89" i="16"/>
  <c r="AB89" i="16"/>
  <c r="AA90" i="16"/>
  <c r="AB90" i="16"/>
  <c r="AA91" i="16"/>
  <c r="AB91" i="16"/>
  <c r="AA92" i="16"/>
  <c r="AB92" i="16"/>
  <c r="AA93" i="16"/>
  <c r="AB93" i="16"/>
  <c r="AA94" i="16"/>
  <c r="AB94" i="16"/>
  <c r="AA95" i="16"/>
  <c r="AB95" i="16"/>
  <c r="AA96" i="16"/>
  <c r="AB96" i="16"/>
  <c r="AA97" i="16"/>
  <c r="AB97" i="16"/>
  <c r="AA98" i="16"/>
  <c r="AB98" i="16"/>
  <c r="AA99" i="16"/>
  <c r="AB99" i="16"/>
  <c r="AA100" i="16"/>
  <c r="AB100" i="16"/>
  <c r="AA101" i="16"/>
  <c r="AB101" i="16"/>
  <c r="AA102" i="16"/>
  <c r="AB102" i="16"/>
  <c r="AA103" i="16"/>
  <c r="AB103" i="16"/>
  <c r="AA104" i="16"/>
  <c r="AB104" i="16"/>
  <c r="AA105" i="16"/>
  <c r="AB105" i="16"/>
  <c r="AA106" i="16"/>
  <c r="AB106" i="16"/>
  <c r="AA107" i="16"/>
  <c r="AB107" i="16"/>
  <c r="AA108" i="16"/>
  <c r="AB108" i="16"/>
  <c r="AA109" i="16"/>
  <c r="AB109" i="16"/>
  <c r="AA110" i="16"/>
  <c r="AB110" i="16"/>
  <c r="AA111" i="16"/>
  <c r="AB111" i="16"/>
  <c r="AA112" i="16"/>
  <c r="AB112" i="16"/>
  <c r="AA113" i="16"/>
  <c r="AB113" i="16"/>
  <c r="AA114" i="16"/>
  <c r="AB114" i="16"/>
  <c r="AA115" i="16"/>
  <c r="AB115" i="16"/>
  <c r="AA116" i="16"/>
  <c r="AB116" i="16"/>
  <c r="AA117" i="16"/>
  <c r="AB117" i="16"/>
  <c r="AA118" i="16"/>
  <c r="AB118" i="16"/>
  <c r="AA119" i="16"/>
  <c r="AB119" i="16"/>
  <c r="AA120" i="16"/>
  <c r="AB120" i="16"/>
  <c r="AA121" i="16"/>
  <c r="AB121" i="16"/>
  <c r="AA122" i="16"/>
  <c r="AB122" i="16"/>
  <c r="AA123" i="16"/>
  <c r="AB123" i="16"/>
  <c r="AA124" i="16"/>
  <c r="AB124" i="16"/>
  <c r="AA125" i="16"/>
  <c r="AB125" i="16"/>
  <c r="AA126" i="16"/>
  <c r="AB126" i="16"/>
  <c r="AA127" i="16"/>
  <c r="AB127" i="16"/>
  <c r="AA128" i="16"/>
  <c r="AB128" i="16"/>
  <c r="AA129" i="16"/>
  <c r="AB129" i="16"/>
  <c r="AA130" i="16"/>
  <c r="AB130" i="16"/>
  <c r="AA131" i="16"/>
  <c r="AB131" i="16"/>
  <c r="AA132" i="16"/>
  <c r="AB132" i="16"/>
  <c r="AA133" i="16"/>
  <c r="AB133" i="16"/>
  <c r="AA134" i="16"/>
  <c r="AB134" i="16"/>
  <c r="E135" i="16"/>
  <c r="F135" i="16"/>
  <c r="G135" i="16"/>
  <c r="T137" i="16" s="1"/>
  <c r="H135" i="16"/>
  <c r="I135" i="16"/>
  <c r="J135" i="16"/>
  <c r="K135" i="16"/>
  <c r="L135" i="16"/>
  <c r="M135" i="16"/>
  <c r="N135" i="16"/>
  <c r="O135" i="16"/>
  <c r="P135" i="16"/>
  <c r="Q135" i="16"/>
  <c r="R135" i="16"/>
  <c r="S135" i="16"/>
  <c r="T135" i="16"/>
  <c r="U135" i="16"/>
  <c r="V135" i="16"/>
  <c r="W135" i="16"/>
  <c r="X135" i="16"/>
  <c r="Y135" i="16"/>
  <c r="Z135" i="16"/>
  <c r="AA135" i="16"/>
  <c r="Z134" i="1"/>
  <c r="X134" i="1"/>
  <c r="T134" i="1"/>
  <c r="R134" i="1"/>
  <c r="Q134" i="1"/>
  <c r="P134" i="1"/>
  <c r="O134" i="1"/>
  <c r="N134" i="1" s="1"/>
  <c r="M134" i="1"/>
  <c r="L134" i="1"/>
  <c r="S134" i="1"/>
  <c r="E134" i="1"/>
  <c r="U131" i="1"/>
  <c r="T131" i="1"/>
  <c r="R131" i="1"/>
  <c r="Q131" i="1"/>
  <c r="P131" i="1"/>
  <c r="O131" i="1"/>
  <c r="L131" i="1"/>
  <c r="K131" i="1"/>
  <c r="I131" i="1"/>
  <c r="H131" i="1"/>
  <c r="G131" i="1"/>
  <c r="F131" i="1" s="1"/>
  <c r="E131" i="1"/>
  <c r="Z129" i="1"/>
  <c r="Y129" i="1"/>
  <c r="V129" i="1"/>
  <c r="T129" i="1"/>
  <c r="R129" i="1"/>
  <c r="Q129" i="1"/>
  <c r="P129" i="1"/>
  <c r="O129" i="1"/>
  <c r="M129" i="1"/>
  <c r="K129" i="1"/>
  <c r="I129" i="1"/>
  <c r="E129" i="1"/>
  <c r="Z127" i="1"/>
  <c r="Y127" i="1"/>
  <c r="V127" i="1"/>
  <c r="U127" i="1"/>
  <c r="T127" i="1"/>
  <c r="R127" i="1"/>
  <c r="Q127" i="1"/>
  <c r="P127" i="1"/>
  <c r="O127" i="1"/>
  <c r="M127" i="1"/>
  <c r="L127" i="1"/>
  <c r="K127" i="1"/>
  <c r="I127" i="1"/>
  <c r="H127" i="1"/>
  <c r="G127" i="1"/>
  <c r="F127" i="1" s="1"/>
  <c r="E127" i="1"/>
  <c r="Z126" i="1"/>
  <c r="V126" i="1"/>
  <c r="U126" i="1"/>
  <c r="T126" i="1"/>
  <c r="R126" i="1"/>
  <c r="Q126" i="1"/>
  <c r="P126" i="1"/>
  <c r="O126" i="1"/>
  <c r="M126" i="1"/>
  <c r="L126" i="1"/>
  <c r="K126" i="1"/>
  <c r="I126" i="1"/>
  <c r="H126" i="1"/>
  <c r="E126" i="1"/>
  <c r="V125" i="1"/>
  <c r="T125" i="1"/>
  <c r="R125" i="1"/>
  <c r="Q125" i="1"/>
  <c r="L125" i="1"/>
  <c r="I125" i="1"/>
  <c r="H125" i="1"/>
  <c r="E125" i="1"/>
  <c r="T124" i="1"/>
  <c r="R124" i="1"/>
  <c r="Q124" i="1"/>
  <c r="O124" i="1"/>
  <c r="I124" i="1"/>
  <c r="E124" i="1"/>
  <c r="E124" i="20" s="1"/>
  <c r="Z123" i="1"/>
  <c r="Y123" i="1"/>
  <c r="V123" i="1"/>
  <c r="U123" i="1"/>
  <c r="T123" i="1"/>
  <c r="R123" i="1"/>
  <c r="Q123" i="1"/>
  <c r="P123" i="1"/>
  <c r="O123" i="1"/>
  <c r="M123" i="1"/>
  <c r="L123" i="1"/>
  <c r="K123" i="1"/>
  <c r="I123" i="1"/>
  <c r="H123" i="1"/>
  <c r="G123" i="1"/>
  <c r="E123" i="1"/>
  <c r="X122" i="1"/>
  <c r="R122" i="1"/>
  <c r="I122" i="1"/>
  <c r="E122" i="1"/>
  <c r="Z120" i="1"/>
  <c r="V120" i="1"/>
  <c r="T120" i="1"/>
  <c r="R120" i="1"/>
  <c r="P120" i="1"/>
  <c r="O120" i="1"/>
  <c r="M120" i="1"/>
  <c r="K120" i="1"/>
  <c r="E120" i="1"/>
  <c r="Z119" i="1"/>
  <c r="Y119" i="1"/>
  <c r="V119" i="1"/>
  <c r="U119" i="1"/>
  <c r="T119" i="1"/>
  <c r="R119" i="1"/>
  <c r="Q119" i="1"/>
  <c r="P119" i="1"/>
  <c r="O119" i="1"/>
  <c r="M119" i="1"/>
  <c r="L119" i="1"/>
  <c r="K119" i="1"/>
  <c r="E119" i="1"/>
  <c r="Z118" i="1"/>
  <c r="Y118" i="1"/>
  <c r="T118" i="1"/>
  <c r="R118" i="1"/>
  <c r="S118" i="1" s="1"/>
  <c r="Q118" i="1"/>
  <c r="P118" i="1"/>
  <c r="N118" i="1" s="1"/>
  <c r="O118" i="1"/>
  <c r="L118" i="1"/>
  <c r="K118" i="1"/>
  <c r="E118" i="1"/>
  <c r="Z117" i="1"/>
  <c r="Y117" i="1"/>
  <c r="V117" i="1"/>
  <c r="T117" i="1"/>
  <c r="R117" i="1"/>
  <c r="Q117" i="1"/>
  <c r="P117" i="1"/>
  <c r="O117" i="1"/>
  <c r="M117" i="1"/>
  <c r="L117" i="1"/>
  <c r="H117" i="1"/>
  <c r="E117" i="1"/>
  <c r="Z115" i="1"/>
  <c r="Y115" i="1"/>
  <c r="V115" i="1"/>
  <c r="U115" i="1"/>
  <c r="T115" i="1"/>
  <c r="R115" i="1"/>
  <c r="Q115" i="1"/>
  <c r="N115" i="1" s="1"/>
  <c r="P115" i="1"/>
  <c r="O115" i="1"/>
  <c r="M115" i="1"/>
  <c r="L115" i="1"/>
  <c r="K115" i="1"/>
  <c r="I115" i="1"/>
  <c r="F115" i="1" s="1"/>
  <c r="H115" i="1"/>
  <c r="G115" i="1"/>
  <c r="E115" i="1"/>
  <c r="Z113" i="1"/>
  <c r="Y113" i="1"/>
  <c r="V113" i="1"/>
  <c r="U113" i="1"/>
  <c r="T113" i="1"/>
  <c r="R113" i="1"/>
  <c r="Q113" i="1"/>
  <c r="P113" i="1"/>
  <c r="O113" i="1"/>
  <c r="M113" i="1"/>
  <c r="L113" i="1"/>
  <c r="K113" i="1"/>
  <c r="I113" i="1"/>
  <c r="H113" i="1"/>
  <c r="G113" i="1"/>
  <c r="F113" i="1" s="1"/>
  <c r="E113" i="1"/>
  <c r="Z109" i="1"/>
  <c r="Y109" i="1"/>
  <c r="V109" i="1"/>
  <c r="U109" i="1"/>
  <c r="T109" i="1"/>
  <c r="R109" i="1"/>
  <c r="Q109" i="1"/>
  <c r="P109" i="1"/>
  <c r="O109" i="1"/>
  <c r="M109" i="1"/>
  <c r="L109" i="1"/>
  <c r="K109" i="1"/>
  <c r="H109" i="1"/>
  <c r="G109" i="1"/>
  <c r="E109" i="1"/>
  <c r="Z105" i="1"/>
  <c r="V105" i="1"/>
  <c r="T105" i="1"/>
  <c r="R105" i="1"/>
  <c r="Q105" i="1"/>
  <c r="P105" i="1"/>
  <c r="O105" i="1"/>
  <c r="M105" i="1"/>
  <c r="L105" i="1"/>
  <c r="I105" i="1"/>
  <c r="H105" i="1"/>
  <c r="E105" i="1"/>
  <c r="Z104" i="1"/>
  <c r="V104" i="1"/>
  <c r="T104" i="1"/>
  <c r="R104" i="1"/>
  <c r="Q104" i="1"/>
  <c r="P104" i="1"/>
  <c r="O104" i="1"/>
  <c r="M104" i="1"/>
  <c r="L104" i="1"/>
  <c r="E104" i="1"/>
  <c r="Z102" i="1"/>
  <c r="V102" i="1"/>
  <c r="T102" i="1"/>
  <c r="R102" i="1"/>
  <c r="Q102" i="1"/>
  <c r="O102" i="1"/>
  <c r="M102" i="1"/>
  <c r="L102" i="1"/>
  <c r="K102" i="1"/>
  <c r="H102" i="1"/>
  <c r="G102" i="1"/>
  <c r="E102" i="1"/>
  <c r="Z100" i="1"/>
  <c r="T100" i="1"/>
  <c r="R100" i="1"/>
  <c r="Q100" i="1"/>
  <c r="P100" i="1"/>
  <c r="O100" i="1"/>
  <c r="E100" i="1"/>
  <c r="Z98" i="1"/>
  <c r="V98" i="1"/>
  <c r="T98" i="1"/>
  <c r="R98" i="1"/>
  <c r="O98" i="1"/>
  <c r="I98" i="1"/>
  <c r="E98" i="1"/>
  <c r="Z97" i="1"/>
  <c r="T97" i="1"/>
  <c r="R97" i="1"/>
  <c r="Q97" i="1"/>
  <c r="O97" i="1"/>
  <c r="L97" i="1"/>
  <c r="E97" i="1"/>
  <c r="Z96" i="1"/>
  <c r="Y96" i="1"/>
  <c r="V96" i="1"/>
  <c r="U96" i="1"/>
  <c r="T96" i="1"/>
  <c r="R96" i="1"/>
  <c r="Q96" i="1"/>
  <c r="P96" i="1"/>
  <c r="O96" i="1"/>
  <c r="M96" i="1"/>
  <c r="L96" i="1"/>
  <c r="K96" i="1"/>
  <c r="I96" i="1"/>
  <c r="H96" i="1"/>
  <c r="G96" i="1"/>
  <c r="E96" i="1"/>
  <c r="Y95" i="1"/>
  <c r="T95" i="1"/>
  <c r="R95" i="1"/>
  <c r="Q95" i="1"/>
  <c r="P95" i="1"/>
  <c r="O95" i="1"/>
  <c r="L95" i="1"/>
  <c r="I95" i="1"/>
  <c r="H95" i="1"/>
  <c r="E95" i="1"/>
  <c r="Z94" i="1"/>
  <c r="V94" i="1"/>
  <c r="T94" i="1"/>
  <c r="R94" i="1"/>
  <c r="Q94" i="1"/>
  <c r="O94" i="1"/>
  <c r="M94" i="1"/>
  <c r="L94" i="1"/>
  <c r="K94" i="1"/>
  <c r="I94" i="1"/>
  <c r="H94" i="1"/>
  <c r="E94" i="1"/>
  <c r="Z93" i="1"/>
  <c r="Y93" i="1"/>
  <c r="V93" i="1"/>
  <c r="U93" i="1"/>
  <c r="T93" i="1"/>
  <c r="R93" i="1"/>
  <c r="Q93" i="1"/>
  <c r="P93" i="1"/>
  <c r="O93" i="1"/>
  <c r="L93" i="1"/>
  <c r="K93" i="1"/>
  <c r="I93" i="1"/>
  <c r="H93" i="1"/>
  <c r="E93" i="1"/>
  <c r="Z92" i="1"/>
  <c r="X92" i="1"/>
  <c r="T92" i="1"/>
  <c r="R92" i="1"/>
  <c r="Q92" i="1"/>
  <c r="O92" i="1"/>
  <c r="L92" i="1"/>
  <c r="S92" i="1"/>
  <c r="I92" i="1"/>
  <c r="E92" i="1"/>
  <c r="V90" i="1"/>
  <c r="T90" i="1"/>
  <c r="R90" i="1"/>
  <c r="Q90" i="1"/>
  <c r="P90" i="1"/>
  <c r="O90" i="1"/>
  <c r="N90" i="1" s="1"/>
  <c r="M90" i="1"/>
  <c r="L90" i="1"/>
  <c r="I90" i="1"/>
  <c r="E90" i="1"/>
  <c r="Y87" i="1"/>
  <c r="U87" i="1"/>
  <c r="T87" i="1"/>
  <c r="R87" i="1"/>
  <c r="Q87" i="1"/>
  <c r="P87" i="1"/>
  <c r="O87" i="1"/>
  <c r="M87" i="1"/>
  <c r="L87" i="1"/>
  <c r="K87" i="1"/>
  <c r="I87" i="1"/>
  <c r="H87" i="1"/>
  <c r="G87" i="1"/>
  <c r="E87" i="1"/>
  <c r="Z86" i="1"/>
  <c r="Y86" i="1"/>
  <c r="V86" i="1"/>
  <c r="U86" i="1"/>
  <c r="T86" i="1"/>
  <c r="R86" i="1"/>
  <c r="Q86" i="1"/>
  <c r="P86" i="1"/>
  <c r="O86" i="1"/>
  <c r="M86" i="1"/>
  <c r="L86" i="1"/>
  <c r="K86" i="1"/>
  <c r="I86" i="1"/>
  <c r="H86" i="1"/>
  <c r="G86" i="1"/>
  <c r="E86" i="1"/>
  <c r="Z84" i="1"/>
  <c r="U84" i="1"/>
  <c r="T84" i="1"/>
  <c r="R84" i="1"/>
  <c r="Q84" i="1"/>
  <c r="P84" i="1"/>
  <c r="O84" i="1"/>
  <c r="L84" i="1"/>
  <c r="I84" i="1"/>
  <c r="H84" i="1"/>
  <c r="E84" i="1"/>
  <c r="Z83" i="1"/>
  <c r="Y83" i="1"/>
  <c r="V83" i="1"/>
  <c r="T83" i="1"/>
  <c r="R83" i="1"/>
  <c r="Q83" i="1"/>
  <c r="P83" i="1"/>
  <c r="O83" i="1"/>
  <c r="N83" i="1" s="1"/>
  <c r="M83" i="1"/>
  <c r="K83" i="1"/>
  <c r="I83" i="1"/>
  <c r="E83" i="1"/>
  <c r="Z80" i="1"/>
  <c r="U80" i="1"/>
  <c r="T80" i="1"/>
  <c r="R80" i="1"/>
  <c r="Q80" i="1"/>
  <c r="P80" i="1"/>
  <c r="O80" i="1"/>
  <c r="N80" i="1" s="1"/>
  <c r="M80" i="1"/>
  <c r="L80" i="1"/>
  <c r="I80" i="1"/>
  <c r="H80" i="1"/>
  <c r="E80" i="1"/>
  <c r="Y76" i="1"/>
  <c r="V76" i="1"/>
  <c r="U76" i="1"/>
  <c r="T76" i="1"/>
  <c r="R76" i="1"/>
  <c r="Q76" i="1"/>
  <c r="P76" i="1"/>
  <c r="O76" i="1"/>
  <c r="N76" i="1" s="1"/>
  <c r="M76" i="1"/>
  <c r="L76" i="1"/>
  <c r="K76" i="1"/>
  <c r="I76" i="1"/>
  <c r="H76" i="1"/>
  <c r="G76" i="1"/>
  <c r="E76" i="1"/>
  <c r="Z74" i="1"/>
  <c r="Y74" i="1"/>
  <c r="U74" i="1"/>
  <c r="R74" i="1"/>
  <c r="Q74" i="1"/>
  <c r="P74" i="1"/>
  <c r="O74" i="1"/>
  <c r="N74" i="1" s="1"/>
  <c r="M74" i="1"/>
  <c r="L74" i="1"/>
  <c r="K74" i="1"/>
  <c r="J74" i="1" s="1"/>
  <c r="S74" i="1" s="1"/>
  <c r="I74" i="1"/>
  <c r="H74" i="1"/>
  <c r="E74" i="1"/>
  <c r="Z72" i="1"/>
  <c r="Y72" i="1"/>
  <c r="U72" i="1"/>
  <c r="T72" i="1"/>
  <c r="R72" i="1"/>
  <c r="Q72" i="1"/>
  <c r="P72" i="1"/>
  <c r="O72" i="1"/>
  <c r="M72" i="1"/>
  <c r="L72" i="1"/>
  <c r="K72" i="1"/>
  <c r="I72" i="1"/>
  <c r="H72" i="1"/>
  <c r="G72" i="1"/>
  <c r="E72" i="1"/>
  <c r="V70" i="1"/>
  <c r="T70" i="1"/>
  <c r="R70" i="1"/>
  <c r="O70" i="1"/>
  <c r="L70" i="1"/>
  <c r="I70" i="1"/>
  <c r="H70" i="1"/>
  <c r="E70" i="1"/>
  <c r="Z68" i="1"/>
  <c r="T68" i="1"/>
  <c r="R68" i="1"/>
  <c r="Q68" i="1"/>
  <c r="L68" i="1"/>
  <c r="K68" i="1"/>
  <c r="I68" i="1"/>
  <c r="E68" i="1"/>
  <c r="Z67" i="1"/>
  <c r="Y67" i="1"/>
  <c r="R67" i="1"/>
  <c r="Q67" i="1"/>
  <c r="M67" i="1"/>
  <c r="I67" i="1"/>
  <c r="H67" i="1"/>
  <c r="E67" i="1"/>
  <c r="Z66" i="1"/>
  <c r="V66" i="1"/>
  <c r="U66" i="1"/>
  <c r="T66" i="1"/>
  <c r="R66" i="1"/>
  <c r="Q66" i="1"/>
  <c r="P66" i="1"/>
  <c r="O66" i="1"/>
  <c r="N66" i="1" s="1"/>
  <c r="M66" i="1"/>
  <c r="L66" i="1"/>
  <c r="K66" i="1"/>
  <c r="I66" i="1"/>
  <c r="H66" i="1"/>
  <c r="E66" i="1"/>
  <c r="Z65" i="1"/>
  <c r="V65" i="1"/>
  <c r="U65" i="1"/>
  <c r="T65" i="1"/>
  <c r="R65" i="1"/>
  <c r="Q65" i="1"/>
  <c r="P65" i="1"/>
  <c r="O65" i="1"/>
  <c r="N65" i="1" s="1"/>
  <c r="M65" i="1"/>
  <c r="L65" i="1"/>
  <c r="K65" i="1"/>
  <c r="I65" i="1"/>
  <c r="H65" i="1"/>
  <c r="E65" i="1"/>
  <c r="Z64" i="1"/>
  <c r="Y64" i="1"/>
  <c r="V64" i="1"/>
  <c r="U64" i="1"/>
  <c r="T64" i="1"/>
  <c r="R64" i="1"/>
  <c r="Q64" i="1"/>
  <c r="P64" i="1"/>
  <c r="O64" i="1"/>
  <c r="M64" i="1"/>
  <c r="L64" i="1"/>
  <c r="K64" i="1"/>
  <c r="I64" i="1"/>
  <c r="H64" i="1"/>
  <c r="G64" i="1"/>
  <c r="E64" i="1"/>
  <c r="Z63" i="1"/>
  <c r="V63" i="1"/>
  <c r="T63" i="1"/>
  <c r="R63" i="1"/>
  <c r="Q63" i="1"/>
  <c r="P63" i="1"/>
  <c r="O63" i="1"/>
  <c r="M63" i="1"/>
  <c r="L63" i="1"/>
  <c r="I63" i="1"/>
  <c r="H63" i="1"/>
  <c r="G63" i="1"/>
  <c r="F63" i="1" s="1"/>
  <c r="E63" i="1"/>
  <c r="Z61" i="1"/>
  <c r="V61" i="1"/>
  <c r="T61" i="1"/>
  <c r="R61" i="1"/>
  <c r="Q61" i="1"/>
  <c r="O61" i="1"/>
  <c r="L61" i="1"/>
  <c r="K61" i="1"/>
  <c r="I61" i="1"/>
  <c r="H61" i="1"/>
  <c r="E61" i="1"/>
  <c r="Z60" i="1"/>
  <c r="Y60" i="1"/>
  <c r="T60" i="1"/>
  <c r="R60" i="1"/>
  <c r="Q60" i="1"/>
  <c r="P60" i="1"/>
  <c r="O60" i="1"/>
  <c r="L60" i="1"/>
  <c r="K60" i="1"/>
  <c r="I60" i="1"/>
  <c r="H60" i="1"/>
  <c r="E60" i="1"/>
  <c r="Z59" i="1"/>
  <c r="T59" i="1"/>
  <c r="R59" i="1"/>
  <c r="Q59" i="1"/>
  <c r="O59" i="1"/>
  <c r="M59" i="1"/>
  <c r="I59" i="1"/>
  <c r="H59" i="1"/>
  <c r="E59" i="1"/>
  <c r="T58" i="1"/>
  <c r="R58" i="1"/>
  <c r="O58" i="1"/>
  <c r="M58" i="1"/>
  <c r="L58" i="1"/>
  <c r="I58" i="1"/>
  <c r="E58" i="1"/>
  <c r="Z56" i="1"/>
  <c r="T56" i="1"/>
  <c r="R56" i="1"/>
  <c r="Q56" i="1"/>
  <c r="E56" i="1"/>
  <c r="Z55" i="1"/>
  <c r="Y55" i="1"/>
  <c r="V55" i="1"/>
  <c r="U55" i="1"/>
  <c r="T55" i="1"/>
  <c r="R55" i="1"/>
  <c r="Q55" i="1"/>
  <c r="O55" i="1"/>
  <c r="L55" i="1"/>
  <c r="K55" i="1"/>
  <c r="H55" i="1"/>
  <c r="E55" i="1"/>
  <c r="Z54" i="1"/>
  <c r="T54" i="1"/>
  <c r="R54" i="1"/>
  <c r="Q54" i="1"/>
  <c r="P54" i="1"/>
  <c r="O54" i="1"/>
  <c r="N54" i="1" s="1"/>
  <c r="L54" i="1"/>
  <c r="H54" i="1"/>
  <c r="E54" i="1"/>
  <c r="Z52" i="1"/>
  <c r="V52" i="1"/>
  <c r="T52" i="1"/>
  <c r="R52" i="1"/>
  <c r="P52" i="1"/>
  <c r="O52" i="1"/>
  <c r="M52" i="1"/>
  <c r="L52" i="1"/>
  <c r="K52" i="1"/>
  <c r="I52" i="1"/>
  <c r="H52" i="1"/>
  <c r="G52" i="1"/>
  <c r="F52" i="1" s="1"/>
  <c r="E52" i="1"/>
  <c r="V50" i="1"/>
  <c r="U50" i="1"/>
  <c r="T50" i="1"/>
  <c r="R50" i="1"/>
  <c r="Q50" i="1"/>
  <c r="P50" i="1"/>
  <c r="O50" i="1"/>
  <c r="N50" i="1" s="1"/>
  <c r="L50" i="1"/>
  <c r="K50" i="1"/>
  <c r="I50" i="1"/>
  <c r="H50" i="1"/>
  <c r="G50" i="1"/>
  <c r="E50" i="1"/>
  <c r="Z48" i="1"/>
  <c r="Y48" i="1"/>
  <c r="V48" i="1"/>
  <c r="T48" i="1"/>
  <c r="R48" i="1"/>
  <c r="Q48" i="1"/>
  <c r="P48" i="1"/>
  <c r="O48" i="1"/>
  <c r="M48" i="1"/>
  <c r="L48" i="1"/>
  <c r="I48" i="1"/>
  <c r="H48" i="1"/>
  <c r="E48" i="1"/>
  <c r="V47" i="1"/>
  <c r="T47" i="1"/>
  <c r="R47" i="1"/>
  <c r="Q47" i="1"/>
  <c r="M47" i="1"/>
  <c r="L47" i="1"/>
  <c r="K47" i="1"/>
  <c r="I47" i="1"/>
  <c r="H47" i="1"/>
  <c r="E47" i="1"/>
  <c r="T46" i="1"/>
  <c r="R46" i="1"/>
  <c r="Q46" i="1"/>
  <c r="I46" i="1"/>
  <c r="E46" i="1"/>
  <c r="Z44" i="1"/>
  <c r="T44" i="1"/>
  <c r="R44" i="1"/>
  <c r="Q44" i="1"/>
  <c r="O44" i="1"/>
  <c r="I44" i="1"/>
  <c r="E44" i="1"/>
  <c r="E44" i="20" s="1"/>
  <c r="T43" i="1"/>
  <c r="R43" i="1"/>
  <c r="Q43" i="1"/>
  <c r="O43" i="1"/>
  <c r="I43" i="1"/>
  <c r="E43" i="1"/>
  <c r="E43" i="20" s="1"/>
  <c r="N42" i="1"/>
  <c r="Y41" i="1"/>
  <c r="U41" i="1"/>
  <c r="T41" i="1"/>
  <c r="R41" i="1"/>
  <c r="Q41" i="1"/>
  <c r="P41" i="1"/>
  <c r="O41" i="1"/>
  <c r="N41" i="1" s="1"/>
  <c r="M41" i="1"/>
  <c r="L41" i="1"/>
  <c r="K41" i="1"/>
  <c r="I41" i="1"/>
  <c r="H41" i="1"/>
  <c r="G41" i="1"/>
  <c r="E41" i="1"/>
  <c r="E41" i="20" s="1"/>
  <c r="Z40" i="1"/>
  <c r="V40" i="1"/>
  <c r="R40" i="1"/>
  <c r="Q40" i="1"/>
  <c r="O40" i="1"/>
  <c r="M40" i="1"/>
  <c r="L40" i="1"/>
  <c r="K40" i="1"/>
  <c r="I40" i="1"/>
  <c r="H40" i="1"/>
  <c r="E40" i="1"/>
  <c r="E40" i="20" s="1"/>
  <c r="Z39" i="1"/>
  <c r="T39" i="1"/>
  <c r="R39" i="1"/>
  <c r="Q39" i="1"/>
  <c r="P39" i="1"/>
  <c r="O39" i="1"/>
  <c r="L39" i="1"/>
  <c r="K39" i="1"/>
  <c r="I39" i="1"/>
  <c r="H39" i="1"/>
  <c r="G39" i="1"/>
  <c r="E39" i="1"/>
  <c r="E39" i="20" s="1"/>
  <c r="Z38" i="1"/>
  <c r="U38" i="1"/>
  <c r="T38" i="1"/>
  <c r="R38" i="1"/>
  <c r="Q38" i="1"/>
  <c r="L38" i="1"/>
  <c r="I38" i="1"/>
  <c r="E38" i="1"/>
  <c r="E38" i="20" s="1"/>
  <c r="R36" i="1"/>
  <c r="R36" i="20" s="1"/>
  <c r="O36" i="1"/>
  <c r="O36" i="20" s="1"/>
  <c r="L36" i="1"/>
  <c r="L36" i="20" s="1"/>
  <c r="E36" i="1"/>
  <c r="E36" i="20" s="1"/>
  <c r="X35" i="1"/>
  <c r="R35" i="1"/>
  <c r="R35" i="20" s="1"/>
  <c r="I35" i="1"/>
  <c r="I35" i="20" s="1"/>
  <c r="E35" i="1"/>
  <c r="E35" i="20" s="1"/>
  <c r="T34" i="1"/>
  <c r="R34" i="1"/>
  <c r="R34" i="20" s="1"/>
  <c r="Q34" i="1"/>
  <c r="Q34" i="20" s="1"/>
  <c r="O34" i="1"/>
  <c r="O34" i="20" s="1"/>
  <c r="L34" i="1"/>
  <c r="L34" i="20" s="1"/>
  <c r="I34" i="1"/>
  <c r="I34" i="20" s="1"/>
  <c r="E34" i="1"/>
  <c r="E34" i="20" s="1"/>
  <c r="Y33" i="1"/>
  <c r="X33" i="1"/>
  <c r="X135" i="1" s="1"/>
  <c r="T33" i="1"/>
  <c r="Q33" i="1"/>
  <c r="Q33" i="20" s="1"/>
  <c r="O33" i="1"/>
  <c r="O33" i="20" s="1"/>
  <c r="L33" i="1"/>
  <c r="L33" i="20" s="1"/>
  <c r="I33" i="1"/>
  <c r="I33" i="20" s="1"/>
  <c r="E33" i="1"/>
  <c r="E33" i="20" s="1"/>
  <c r="T32" i="1"/>
  <c r="R32" i="1"/>
  <c r="R32" i="20" s="1"/>
  <c r="Q32" i="1"/>
  <c r="Q32" i="20" s="1"/>
  <c r="L32" i="1"/>
  <c r="L32" i="20" s="1"/>
  <c r="I32" i="1"/>
  <c r="I32" i="20" s="1"/>
  <c r="E32" i="1"/>
  <c r="E32" i="20" s="1"/>
  <c r="Y31" i="1"/>
  <c r="V31" i="1"/>
  <c r="T31" i="1"/>
  <c r="R31" i="1"/>
  <c r="R31" i="20" s="1"/>
  <c r="Q31" i="1"/>
  <c r="Q31" i="20" s="1"/>
  <c r="P31" i="1"/>
  <c r="P31" i="20" s="1"/>
  <c r="O31" i="1"/>
  <c r="O31" i="20" s="1"/>
  <c r="M31" i="1"/>
  <c r="M31" i="20" s="1"/>
  <c r="L31" i="1"/>
  <c r="L31" i="20" s="1"/>
  <c r="K31" i="1"/>
  <c r="K31" i="20" s="1"/>
  <c r="I31" i="1"/>
  <c r="I31" i="20" s="1"/>
  <c r="H31" i="1"/>
  <c r="H31" i="20" s="1"/>
  <c r="G31" i="1"/>
  <c r="G31" i="20" s="1"/>
  <c r="E31" i="1"/>
  <c r="E31" i="20" s="1"/>
  <c r="Z30" i="1"/>
  <c r="V30" i="1"/>
  <c r="T30" i="1"/>
  <c r="R30" i="1"/>
  <c r="R30" i="20" s="1"/>
  <c r="Q30" i="1"/>
  <c r="Q30" i="20" s="1"/>
  <c r="P30" i="1"/>
  <c r="P30" i="20" s="1"/>
  <c r="O30" i="1"/>
  <c r="O30" i="20" s="1"/>
  <c r="M30" i="1"/>
  <c r="M30" i="20" s="1"/>
  <c r="L30" i="1"/>
  <c r="L30" i="20" s="1"/>
  <c r="I30" i="1"/>
  <c r="I30" i="20" s="1"/>
  <c r="H30" i="1"/>
  <c r="H30" i="20" s="1"/>
  <c r="G30" i="1"/>
  <c r="G30" i="20" s="1"/>
  <c r="E30" i="1"/>
  <c r="E30" i="20" s="1"/>
  <c r="Z29" i="1"/>
  <c r="Y29" i="1"/>
  <c r="V29" i="1"/>
  <c r="U29" i="1"/>
  <c r="T29" i="1"/>
  <c r="R29" i="1"/>
  <c r="R29" i="20" s="1"/>
  <c r="Q29" i="1"/>
  <c r="Q29" i="20" s="1"/>
  <c r="P29" i="1"/>
  <c r="P29" i="20" s="1"/>
  <c r="O29" i="1"/>
  <c r="O29" i="20" s="1"/>
  <c r="M29" i="1"/>
  <c r="M29" i="20" s="1"/>
  <c r="L29" i="1"/>
  <c r="L29" i="20" s="1"/>
  <c r="K29" i="1"/>
  <c r="K29" i="20" s="1"/>
  <c r="I29" i="1"/>
  <c r="I29" i="20" s="1"/>
  <c r="H29" i="1"/>
  <c r="H29" i="20" s="1"/>
  <c r="G29" i="1"/>
  <c r="G29" i="20" s="1"/>
  <c r="E29" i="1"/>
  <c r="E29" i="20" s="1"/>
  <c r="Z28" i="1"/>
  <c r="Y28" i="1"/>
  <c r="V28" i="1"/>
  <c r="U28" i="1"/>
  <c r="T28" i="1"/>
  <c r="R28" i="1"/>
  <c r="R28" i="20" s="1"/>
  <c r="Q28" i="1"/>
  <c r="Q28" i="20" s="1"/>
  <c r="P28" i="1"/>
  <c r="P28" i="20" s="1"/>
  <c r="O28" i="1"/>
  <c r="O28" i="20" s="1"/>
  <c r="M28" i="1"/>
  <c r="M28" i="20" s="1"/>
  <c r="L28" i="1"/>
  <c r="L28" i="20" s="1"/>
  <c r="K28" i="1"/>
  <c r="K28" i="20" s="1"/>
  <c r="I28" i="1"/>
  <c r="I28" i="20" s="1"/>
  <c r="H28" i="1"/>
  <c r="H28" i="20" s="1"/>
  <c r="G28" i="1"/>
  <c r="G28" i="20" s="1"/>
  <c r="E28" i="1"/>
  <c r="E28" i="20" s="1"/>
  <c r="Z27" i="1"/>
  <c r="Y27" i="1"/>
  <c r="V27" i="1"/>
  <c r="U27" i="1"/>
  <c r="T27" i="1"/>
  <c r="R27" i="1"/>
  <c r="R27" i="20" s="1"/>
  <c r="Q27" i="1"/>
  <c r="Q27" i="20" s="1"/>
  <c r="P27" i="1"/>
  <c r="P27" i="20" s="1"/>
  <c r="O27" i="1"/>
  <c r="O27" i="20" s="1"/>
  <c r="M27" i="1"/>
  <c r="M27" i="20" s="1"/>
  <c r="L27" i="1"/>
  <c r="L27" i="20" s="1"/>
  <c r="K27" i="1"/>
  <c r="K27" i="20" s="1"/>
  <c r="I27" i="1"/>
  <c r="I27" i="20" s="1"/>
  <c r="H27" i="1"/>
  <c r="H27" i="20" s="1"/>
  <c r="G27" i="1"/>
  <c r="G27" i="20" s="1"/>
  <c r="E27" i="1"/>
  <c r="E27" i="20" s="1"/>
  <c r="N26" i="1"/>
  <c r="N26" i="20" s="1"/>
  <c r="Z25" i="1"/>
  <c r="Y25" i="1"/>
  <c r="V25" i="1"/>
  <c r="U25" i="1"/>
  <c r="T25" i="1"/>
  <c r="R25" i="1"/>
  <c r="R25" i="20" s="1"/>
  <c r="Q25" i="1"/>
  <c r="Q25" i="20" s="1"/>
  <c r="P25" i="1"/>
  <c r="P25" i="20" s="1"/>
  <c r="O25" i="1"/>
  <c r="O25" i="20" s="1"/>
  <c r="M25" i="1"/>
  <c r="M25" i="20" s="1"/>
  <c r="L25" i="1"/>
  <c r="L25" i="20" s="1"/>
  <c r="K25" i="1"/>
  <c r="K25" i="20" s="1"/>
  <c r="I25" i="1"/>
  <c r="I25" i="20" s="1"/>
  <c r="H25" i="1"/>
  <c r="H25" i="20" s="1"/>
  <c r="G25" i="1"/>
  <c r="G25" i="20" s="1"/>
  <c r="E25" i="1"/>
  <c r="E25" i="20" s="1"/>
  <c r="Z24" i="1"/>
  <c r="Z135" i="1" s="1"/>
  <c r="Y24" i="1"/>
  <c r="Y135" i="1" s="1"/>
  <c r="V24" i="1"/>
  <c r="V135" i="1" s="1"/>
  <c r="U24" i="1"/>
  <c r="U135" i="1" s="1"/>
  <c r="T24" i="1"/>
  <c r="R24" i="1"/>
  <c r="R24" i="20" s="1"/>
  <c r="Q24" i="1"/>
  <c r="Q24" i="20" s="1"/>
  <c r="P24" i="1"/>
  <c r="O24" i="1"/>
  <c r="M24" i="1"/>
  <c r="L24" i="1"/>
  <c r="L24" i="20" s="1"/>
  <c r="K24" i="1"/>
  <c r="I24" i="1"/>
  <c r="I24" i="20" s="1"/>
  <c r="H24" i="1"/>
  <c r="H24" i="20" s="1"/>
  <c r="G24" i="1"/>
  <c r="E24" i="1"/>
  <c r="E24" i="20" s="1"/>
  <c r="N23" i="1"/>
  <c r="T22" i="1"/>
  <c r="R22" i="1"/>
  <c r="R22" i="20" s="1"/>
  <c r="Q22" i="1"/>
  <c r="L22" i="1"/>
  <c r="I22" i="1"/>
  <c r="H22" i="1"/>
  <c r="E22" i="1"/>
  <c r="E22" i="20" s="1"/>
  <c r="T21" i="1"/>
  <c r="T135" i="1" s="1"/>
  <c r="R21" i="1"/>
  <c r="E21" i="1"/>
  <c r="J115" i="1" l="1"/>
  <c r="S115" i="1" s="1"/>
  <c r="L22" i="20"/>
  <c r="L135" i="1"/>
  <c r="N23" i="20"/>
  <c r="O24" i="20"/>
  <c r="O135" i="1"/>
  <c r="N39" i="1"/>
  <c r="F76" i="1"/>
  <c r="N113" i="1"/>
  <c r="N117" i="1"/>
  <c r="N127" i="1"/>
  <c r="N48" i="1"/>
  <c r="K24" i="20"/>
  <c r="K135" i="1"/>
  <c r="P24" i="20"/>
  <c r="P135" i="1"/>
  <c r="E21" i="20"/>
  <c r="E135" i="1"/>
  <c r="H22" i="20"/>
  <c r="H135" i="1"/>
  <c r="F41" i="1"/>
  <c r="Q22" i="20"/>
  <c r="Q135" i="1"/>
  <c r="G24" i="20"/>
  <c r="G135" i="1"/>
  <c r="R21" i="20"/>
  <c r="R135" i="1"/>
  <c r="I22" i="20"/>
  <c r="I135" i="1"/>
  <c r="M24" i="20"/>
  <c r="M135" i="1"/>
  <c r="J135" i="7"/>
  <c r="F39" i="1"/>
  <c r="F50" i="1"/>
  <c r="N60" i="1"/>
  <c r="N63" i="1"/>
  <c r="F64" i="1"/>
  <c r="N64" i="1"/>
  <c r="J64" i="1" s="1"/>
  <c r="S64" i="1" s="1"/>
  <c r="N84" i="1"/>
  <c r="F86" i="1"/>
  <c r="N126" i="1"/>
  <c r="J126" i="1" s="1"/>
  <c r="S126" i="1" s="1"/>
  <c r="N129" i="1"/>
  <c r="N131" i="1"/>
  <c r="AB135" i="16"/>
  <c r="S68" i="1"/>
  <c r="N86" i="1"/>
  <c r="J66" i="1"/>
  <c r="S66" i="1" s="1"/>
  <c r="F87" i="1"/>
  <c r="N123" i="1"/>
  <c r="J123" i="1" s="1"/>
  <c r="S123" i="1" s="1"/>
  <c r="S131" i="1"/>
  <c r="F25" i="1"/>
  <c r="F25" i="20" s="1"/>
  <c r="N25" i="1"/>
  <c r="N25" i="20" s="1"/>
  <c r="S124" i="1"/>
  <c r="F24" i="1"/>
  <c r="N24" i="1"/>
  <c r="N24" i="20" s="1"/>
  <c r="F27" i="1"/>
  <c r="F27" i="20" s="1"/>
  <c r="N27" i="1"/>
  <c r="N27" i="20" s="1"/>
  <c r="F28" i="1"/>
  <c r="F28" i="20" s="1"/>
  <c r="N28" i="1"/>
  <c r="N28" i="20" s="1"/>
  <c r="F29" i="1"/>
  <c r="F29" i="20" s="1"/>
  <c r="N29" i="1"/>
  <c r="N29" i="20" s="1"/>
  <c r="N87" i="1"/>
  <c r="N104" i="1"/>
  <c r="N105" i="1"/>
  <c r="F123" i="1"/>
  <c r="J24" i="1"/>
  <c r="J65" i="1"/>
  <c r="S65" i="1" s="1"/>
  <c r="J127" i="1"/>
  <c r="S127" i="1" s="1"/>
  <c r="S129" i="1"/>
  <c r="S34" i="1"/>
  <c r="S90" i="1"/>
  <c r="J113" i="1"/>
  <c r="S113" i="1" s="1"/>
  <c r="S117" i="1"/>
  <c r="S125" i="1"/>
  <c r="S22" i="1"/>
  <c r="J27" i="1"/>
  <c r="J28" i="1"/>
  <c r="J29" i="1"/>
  <c r="N93" i="1"/>
  <c r="N95" i="1"/>
  <c r="F96" i="1"/>
  <c r="N96" i="1"/>
  <c r="N109" i="1"/>
  <c r="N119" i="1"/>
  <c r="J119" i="1" s="1"/>
  <c r="S119" i="1" s="1"/>
  <c r="F30" i="1"/>
  <c r="F30" i="20" s="1"/>
  <c r="N30" i="1"/>
  <c r="F31" i="1"/>
  <c r="F31" i="20" s="1"/>
  <c r="N31" i="1"/>
  <c r="S32" i="1"/>
  <c r="S33" i="1"/>
  <c r="F72" i="1"/>
  <c r="N72" i="1"/>
  <c r="J72" i="1" s="1"/>
  <c r="S72" i="1" s="1"/>
  <c r="J76" i="1"/>
  <c r="S76" i="1" s="1"/>
  <c r="S80" i="1"/>
  <c r="S83" i="1"/>
  <c r="S84" i="1"/>
  <c r="J86" i="1"/>
  <c r="S86" i="1" s="1"/>
  <c r="J87" i="1"/>
  <c r="S87" i="1" s="1"/>
  <c r="S93" i="1"/>
  <c r="S94" i="1"/>
  <c r="S95" i="1"/>
  <c r="J96" i="1"/>
  <c r="S96" i="1" s="1"/>
  <c r="S97" i="1"/>
  <c r="S102" i="1"/>
  <c r="J109" i="1"/>
  <c r="S109" i="1" s="1"/>
  <c r="S137" i="16"/>
  <c r="S36" i="1"/>
  <c r="S38" i="1"/>
  <c r="S39" i="1"/>
  <c r="S40" i="1"/>
  <c r="J41" i="1"/>
  <c r="S41" i="1" s="1"/>
  <c r="S43" i="1"/>
  <c r="S44" i="1"/>
  <c r="S46" i="1"/>
  <c r="S47" i="1"/>
  <c r="S48" i="1"/>
  <c r="S50" i="1"/>
  <c r="S52" i="1"/>
  <c r="S54" i="1"/>
  <c r="S55" i="1"/>
  <c r="S56" i="1"/>
  <c r="S58" i="1"/>
  <c r="S59" i="1"/>
  <c r="S60" i="1"/>
  <c r="S61" i="1"/>
  <c r="S63" i="1"/>
  <c r="S70" i="1"/>
  <c r="S100" i="1"/>
  <c r="S104" i="1"/>
  <c r="S105" i="1"/>
  <c r="S120" i="1"/>
  <c r="S122" i="1"/>
  <c r="J25" i="1" l="1"/>
  <c r="J135" i="1" s="1"/>
  <c r="N135" i="1"/>
  <c r="F24" i="20"/>
  <c r="F135" i="1"/>
  <c r="J31" i="1"/>
  <c r="N31" i="20"/>
  <c r="S30" i="1"/>
  <c r="N30" i="20"/>
  <c r="S29" i="1"/>
  <c r="S27" i="1"/>
  <c r="S24" i="1"/>
  <c r="S28" i="1"/>
  <c r="S25" i="1"/>
  <c r="S21" i="1"/>
  <c r="S31" i="1" l="1"/>
  <c r="S135" i="1" s="1"/>
  <c r="U23" i="20"/>
  <c r="V23" i="20"/>
  <c r="W23" i="20"/>
  <c r="X23" i="20"/>
  <c r="Y23" i="20"/>
  <c r="Z23" i="20"/>
  <c r="U24" i="20"/>
  <c r="V24" i="20"/>
  <c r="W24" i="20"/>
  <c r="X24" i="20"/>
  <c r="Y24" i="20"/>
  <c r="Z24" i="20"/>
  <c r="U25" i="20"/>
  <c r="V25" i="20"/>
  <c r="W25" i="20"/>
  <c r="X25" i="20"/>
  <c r="Y25" i="20"/>
  <c r="Z25" i="20"/>
  <c r="U26" i="20"/>
  <c r="V26" i="20"/>
  <c r="W26" i="20"/>
  <c r="X26" i="20"/>
  <c r="Y26" i="20"/>
  <c r="Z26" i="20"/>
  <c r="U27" i="20"/>
  <c r="V27" i="20"/>
  <c r="W27" i="20"/>
  <c r="X27" i="20"/>
  <c r="Y27" i="20"/>
  <c r="Z27" i="20"/>
  <c r="U28" i="20"/>
  <c r="V28" i="20"/>
  <c r="W28" i="20"/>
  <c r="X28" i="20"/>
  <c r="Y28" i="20"/>
  <c r="Z28" i="20"/>
  <c r="U29" i="20"/>
  <c r="V29" i="20"/>
  <c r="W29" i="20"/>
  <c r="X29" i="20"/>
  <c r="Y29" i="20"/>
  <c r="Z29" i="20"/>
  <c r="U30" i="20"/>
  <c r="V30" i="20"/>
  <c r="W30" i="20"/>
  <c r="X30" i="20"/>
  <c r="Y30" i="20"/>
  <c r="Z30" i="20"/>
  <c r="U31" i="20"/>
  <c r="V31" i="20"/>
  <c r="W31" i="20"/>
  <c r="X31" i="20"/>
  <c r="Y31" i="20"/>
  <c r="Z31" i="20"/>
  <c r="U32" i="20"/>
  <c r="V32" i="20"/>
  <c r="W32" i="20"/>
  <c r="X32" i="20"/>
  <c r="Y32" i="20"/>
  <c r="Z32" i="20"/>
  <c r="U33" i="20"/>
  <c r="V33" i="20"/>
  <c r="W33" i="20"/>
  <c r="X33" i="20"/>
  <c r="Y33" i="20"/>
  <c r="Z33" i="20"/>
  <c r="U34" i="20"/>
  <c r="V34" i="20"/>
  <c r="W34" i="20"/>
  <c r="X34" i="20"/>
  <c r="Y34" i="20"/>
  <c r="Z34" i="20"/>
  <c r="U35" i="20"/>
  <c r="V35" i="20"/>
  <c r="W35" i="20"/>
  <c r="X35" i="20"/>
  <c r="Y35" i="20"/>
  <c r="Z35" i="20"/>
  <c r="U36" i="20"/>
  <c r="V36" i="20"/>
  <c r="W36" i="20"/>
  <c r="X36" i="20"/>
  <c r="Y36" i="20"/>
  <c r="Z36" i="20"/>
  <c r="V22" i="20"/>
  <c r="W22" i="20"/>
  <c r="X22" i="20"/>
  <c r="Y22" i="20"/>
  <c r="Z22" i="20"/>
  <c r="U21" i="20"/>
  <c r="V21" i="20"/>
  <c r="W21" i="20"/>
  <c r="X21" i="20"/>
  <c r="Z21" i="20"/>
  <c r="U22" i="20"/>
  <c r="E134" i="20" l="1"/>
  <c r="F131" i="20"/>
  <c r="G131" i="20"/>
  <c r="H131" i="20"/>
  <c r="I131" i="20"/>
  <c r="K131" i="20"/>
  <c r="L131" i="20"/>
  <c r="M131" i="20"/>
  <c r="O131" i="20"/>
  <c r="P131" i="20"/>
  <c r="Q131" i="20"/>
  <c r="R131" i="20"/>
  <c r="U131" i="20"/>
  <c r="V131" i="20"/>
  <c r="W131" i="20"/>
  <c r="X131" i="20"/>
  <c r="Z131" i="20"/>
  <c r="F132" i="20"/>
  <c r="G132" i="20"/>
  <c r="H132" i="20"/>
  <c r="I132" i="20"/>
  <c r="K132" i="20"/>
  <c r="M132" i="20"/>
  <c r="O132" i="20"/>
  <c r="P132" i="20"/>
  <c r="Q132" i="20"/>
  <c r="R132" i="20"/>
  <c r="U132" i="20"/>
  <c r="V132" i="20"/>
  <c r="W132" i="20"/>
  <c r="X132" i="20"/>
  <c r="Z132" i="20"/>
  <c r="F133" i="20"/>
  <c r="G133" i="20"/>
  <c r="H133" i="20"/>
  <c r="I133" i="20"/>
  <c r="K133" i="20"/>
  <c r="L133" i="20"/>
  <c r="M133" i="20"/>
  <c r="O133" i="20"/>
  <c r="P133" i="20"/>
  <c r="Q133" i="20"/>
  <c r="R133" i="20"/>
  <c r="U133" i="20"/>
  <c r="V133" i="20"/>
  <c r="W133" i="20"/>
  <c r="X133" i="20"/>
  <c r="Z133" i="20"/>
  <c r="F122" i="20"/>
  <c r="G122" i="20"/>
  <c r="H122" i="20"/>
  <c r="I122" i="20"/>
  <c r="K122" i="20"/>
  <c r="L122" i="20"/>
  <c r="M122" i="20"/>
  <c r="O122" i="20"/>
  <c r="P122" i="20"/>
  <c r="Q122" i="20"/>
  <c r="R122" i="20"/>
  <c r="U122" i="20"/>
  <c r="V122" i="20"/>
  <c r="W122" i="20"/>
  <c r="X122" i="20"/>
  <c r="Z122" i="20"/>
  <c r="F123" i="20"/>
  <c r="G123" i="20"/>
  <c r="H123" i="20"/>
  <c r="I123" i="20"/>
  <c r="K123" i="20"/>
  <c r="L123" i="20"/>
  <c r="M123" i="20"/>
  <c r="O123" i="20"/>
  <c r="P123" i="20"/>
  <c r="Q123" i="20"/>
  <c r="R123" i="20"/>
  <c r="U123" i="20"/>
  <c r="V123" i="20"/>
  <c r="W123" i="20"/>
  <c r="X123" i="20"/>
  <c r="Z123" i="20"/>
  <c r="F124" i="20"/>
  <c r="G124" i="20"/>
  <c r="H124" i="20"/>
  <c r="I124" i="20"/>
  <c r="K124" i="20"/>
  <c r="L124" i="20"/>
  <c r="M124" i="20"/>
  <c r="O124" i="20"/>
  <c r="P124" i="20"/>
  <c r="Q124" i="20"/>
  <c r="R124" i="20"/>
  <c r="U124" i="20"/>
  <c r="V124" i="20"/>
  <c r="W124" i="20"/>
  <c r="X124" i="20"/>
  <c r="Z124" i="20"/>
  <c r="F125" i="20"/>
  <c r="G125" i="20"/>
  <c r="H125" i="20"/>
  <c r="I125" i="20"/>
  <c r="K125" i="20"/>
  <c r="L125" i="20"/>
  <c r="M125" i="20"/>
  <c r="O125" i="20"/>
  <c r="P125" i="20"/>
  <c r="Q125" i="20"/>
  <c r="R125" i="20"/>
  <c r="U125" i="20"/>
  <c r="V125" i="20"/>
  <c r="W125" i="20"/>
  <c r="X125" i="20"/>
  <c r="Z125" i="20"/>
  <c r="F126" i="20"/>
  <c r="G126" i="20"/>
  <c r="H126" i="20"/>
  <c r="I126" i="20"/>
  <c r="K126" i="20"/>
  <c r="L126" i="20"/>
  <c r="M126" i="20"/>
  <c r="O126" i="20"/>
  <c r="P126" i="20"/>
  <c r="Q126" i="20"/>
  <c r="R126" i="20"/>
  <c r="U126" i="20"/>
  <c r="V126" i="20"/>
  <c r="W126" i="20"/>
  <c r="X126" i="20"/>
  <c r="Z126" i="20"/>
  <c r="F127" i="20"/>
  <c r="G127" i="20"/>
  <c r="H127" i="20"/>
  <c r="I127" i="20"/>
  <c r="K127" i="20"/>
  <c r="L127" i="20"/>
  <c r="M127" i="20"/>
  <c r="O127" i="20"/>
  <c r="P127" i="20"/>
  <c r="Q127" i="20"/>
  <c r="R127" i="20"/>
  <c r="U127" i="20"/>
  <c r="V127" i="20"/>
  <c r="W127" i="20"/>
  <c r="X127" i="20"/>
  <c r="Z127" i="20"/>
  <c r="F128" i="20"/>
  <c r="G128" i="20"/>
  <c r="H128" i="20"/>
  <c r="I128" i="20"/>
  <c r="K128" i="20"/>
  <c r="L128" i="20"/>
  <c r="M128" i="20"/>
  <c r="O128" i="20"/>
  <c r="P128" i="20"/>
  <c r="Q128" i="20"/>
  <c r="R128" i="20"/>
  <c r="U128" i="20"/>
  <c r="V128" i="20"/>
  <c r="W128" i="20"/>
  <c r="X128" i="20"/>
  <c r="Z128" i="20"/>
  <c r="F129" i="20"/>
  <c r="G129" i="20"/>
  <c r="H129" i="20"/>
  <c r="I129" i="20"/>
  <c r="K129" i="20"/>
  <c r="L129" i="20"/>
  <c r="M129" i="20"/>
  <c r="O129" i="20"/>
  <c r="P129" i="20"/>
  <c r="Q129" i="20"/>
  <c r="R129" i="20"/>
  <c r="U129" i="20"/>
  <c r="V129" i="20"/>
  <c r="W129" i="20"/>
  <c r="X129" i="20"/>
  <c r="Z129" i="20"/>
  <c r="F115" i="20"/>
  <c r="G115" i="20"/>
  <c r="H115" i="20"/>
  <c r="I115" i="20"/>
  <c r="K115" i="20"/>
  <c r="L115" i="20"/>
  <c r="M115" i="20"/>
  <c r="O115" i="20"/>
  <c r="P115" i="20"/>
  <c r="Q115" i="20"/>
  <c r="R115" i="20"/>
  <c r="U115" i="20"/>
  <c r="V115" i="20"/>
  <c r="W115" i="20"/>
  <c r="X115" i="20"/>
  <c r="Z115" i="20"/>
  <c r="F116" i="20"/>
  <c r="G116" i="20"/>
  <c r="H116" i="20"/>
  <c r="I116" i="20"/>
  <c r="K116" i="20"/>
  <c r="L116" i="20"/>
  <c r="M116" i="20"/>
  <c r="O116" i="20"/>
  <c r="P116" i="20"/>
  <c r="Q116" i="20"/>
  <c r="R116" i="20"/>
  <c r="U116" i="20"/>
  <c r="V116" i="20"/>
  <c r="W116" i="20"/>
  <c r="X116" i="20"/>
  <c r="Z116" i="20"/>
  <c r="F117" i="20"/>
  <c r="G117" i="20"/>
  <c r="H117" i="20"/>
  <c r="I117" i="20"/>
  <c r="K117" i="20"/>
  <c r="L117" i="20"/>
  <c r="M117" i="20"/>
  <c r="O117" i="20"/>
  <c r="P117" i="20"/>
  <c r="Q117" i="20"/>
  <c r="R117" i="20"/>
  <c r="U117" i="20"/>
  <c r="V117" i="20"/>
  <c r="W117" i="20"/>
  <c r="X117" i="20"/>
  <c r="Z117" i="20"/>
  <c r="F118" i="20"/>
  <c r="G118" i="20"/>
  <c r="H118" i="20"/>
  <c r="I118" i="20"/>
  <c r="K118" i="20"/>
  <c r="L118" i="20"/>
  <c r="M118" i="20"/>
  <c r="O118" i="20"/>
  <c r="P118" i="20"/>
  <c r="Q118" i="20"/>
  <c r="R118" i="20"/>
  <c r="U118" i="20"/>
  <c r="V118" i="20"/>
  <c r="W118" i="20"/>
  <c r="X118" i="20"/>
  <c r="Z118" i="20"/>
  <c r="F119" i="20"/>
  <c r="G119" i="20"/>
  <c r="H119" i="20"/>
  <c r="I119" i="20"/>
  <c r="K119" i="20"/>
  <c r="L119" i="20"/>
  <c r="M119" i="20"/>
  <c r="O119" i="20"/>
  <c r="P119" i="20"/>
  <c r="Q119" i="20"/>
  <c r="R119" i="20"/>
  <c r="U119" i="20"/>
  <c r="V119" i="20"/>
  <c r="W119" i="20"/>
  <c r="X119" i="20"/>
  <c r="Z119" i="20"/>
  <c r="F120" i="20"/>
  <c r="G120" i="20"/>
  <c r="H120" i="20"/>
  <c r="I120" i="20"/>
  <c r="K120" i="20"/>
  <c r="L120" i="20"/>
  <c r="M120" i="20"/>
  <c r="O120" i="20"/>
  <c r="P120" i="20"/>
  <c r="Q120" i="20"/>
  <c r="R120" i="20"/>
  <c r="U120" i="20"/>
  <c r="V120" i="20"/>
  <c r="W120" i="20"/>
  <c r="X120" i="20"/>
  <c r="Z120" i="20"/>
  <c r="F111" i="20"/>
  <c r="G111" i="20"/>
  <c r="H111" i="20"/>
  <c r="I111" i="20"/>
  <c r="K111" i="20"/>
  <c r="L111" i="20"/>
  <c r="M111" i="20"/>
  <c r="O111" i="20"/>
  <c r="P111" i="20"/>
  <c r="Q111" i="20"/>
  <c r="R111" i="20"/>
  <c r="U111" i="20"/>
  <c r="V111" i="20"/>
  <c r="W111" i="20"/>
  <c r="X111" i="20"/>
  <c r="Z111" i="20"/>
  <c r="F112" i="20"/>
  <c r="G112" i="20"/>
  <c r="H112" i="20"/>
  <c r="I112" i="20"/>
  <c r="K112" i="20"/>
  <c r="L112" i="20"/>
  <c r="M112" i="20"/>
  <c r="O112" i="20"/>
  <c r="P112" i="20"/>
  <c r="Q112" i="20"/>
  <c r="R112" i="20"/>
  <c r="U112" i="20"/>
  <c r="V112" i="20"/>
  <c r="W112" i="20"/>
  <c r="X112" i="20"/>
  <c r="Z112" i="20"/>
  <c r="F113" i="20"/>
  <c r="G113" i="20"/>
  <c r="H113" i="20"/>
  <c r="I113" i="20"/>
  <c r="K113" i="20"/>
  <c r="L113" i="20"/>
  <c r="M113" i="20"/>
  <c r="O113" i="20"/>
  <c r="P113" i="20"/>
  <c r="Q113" i="20"/>
  <c r="R113" i="20"/>
  <c r="U113" i="20"/>
  <c r="V113" i="20"/>
  <c r="W113" i="20"/>
  <c r="X113" i="20"/>
  <c r="Z113" i="20"/>
  <c r="F89" i="20"/>
  <c r="G89" i="20"/>
  <c r="H89" i="20"/>
  <c r="I89" i="20"/>
  <c r="K89" i="20"/>
  <c r="L89" i="20"/>
  <c r="M89" i="20"/>
  <c r="O89" i="20"/>
  <c r="P89" i="20"/>
  <c r="Q89" i="20"/>
  <c r="R89" i="20"/>
  <c r="U89" i="20"/>
  <c r="V89" i="20"/>
  <c r="W89" i="20"/>
  <c r="X89" i="20"/>
  <c r="Z89" i="20"/>
  <c r="F90" i="20"/>
  <c r="G90" i="20"/>
  <c r="H90" i="20"/>
  <c r="I90" i="20"/>
  <c r="K90" i="20"/>
  <c r="L90" i="20"/>
  <c r="M90" i="20"/>
  <c r="O90" i="20"/>
  <c r="P90" i="20"/>
  <c r="Q90" i="20"/>
  <c r="R90" i="20"/>
  <c r="U90" i="20"/>
  <c r="V90" i="20"/>
  <c r="W90" i="20"/>
  <c r="X90" i="20"/>
  <c r="Z90" i="20"/>
  <c r="F91" i="20"/>
  <c r="G91" i="20"/>
  <c r="H91" i="20"/>
  <c r="I91" i="20"/>
  <c r="K91" i="20"/>
  <c r="L91" i="20"/>
  <c r="M91" i="20"/>
  <c r="O91" i="20"/>
  <c r="P91" i="20"/>
  <c r="Q91" i="20"/>
  <c r="R91" i="20"/>
  <c r="U91" i="20"/>
  <c r="V91" i="20"/>
  <c r="W91" i="20"/>
  <c r="X91" i="20"/>
  <c r="Z91" i="20"/>
  <c r="F92" i="20"/>
  <c r="G92" i="20"/>
  <c r="H92" i="20"/>
  <c r="I92" i="20"/>
  <c r="K92" i="20"/>
  <c r="L92" i="20"/>
  <c r="M92" i="20"/>
  <c r="O92" i="20"/>
  <c r="P92" i="20"/>
  <c r="Q92" i="20"/>
  <c r="R92" i="20"/>
  <c r="U92" i="20"/>
  <c r="V92" i="20"/>
  <c r="W92" i="20"/>
  <c r="X92" i="20"/>
  <c r="Z92" i="20"/>
  <c r="F93" i="20"/>
  <c r="G93" i="20"/>
  <c r="H93" i="20"/>
  <c r="I93" i="20"/>
  <c r="K93" i="20"/>
  <c r="L93" i="20"/>
  <c r="M93" i="20"/>
  <c r="O93" i="20"/>
  <c r="P93" i="20"/>
  <c r="Q93" i="20"/>
  <c r="R93" i="20"/>
  <c r="U93" i="20"/>
  <c r="V93" i="20"/>
  <c r="W93" i="20"/>
  <c r="X93" i="20"/>
  <c r="Z93" i="20"/>
  <c r="F94" i="20"/>
  <c r="G94" i="20"/>
  <c r="H94" i="20"/>
  <c r="I94" i="20"/>
  <c r="K94" i="20"/>
  <c r="L94" i="20"/>
  <c r="M94" i="20"/>
  <c r="O94" i="20"/>
  <c r="P94" i="20"/>
  <c r="Q94" i="20"/>
  <c r="R94" i="20"/>
  <c r="U94" i="20"/>
  <c r="V94" i="20"/>
  <c r="W94" i="20"/>
  <c r="X94" i="20"/>
  <c r="Z94" i="20"/>
  <c r="F95" i="20"/>
  <c r="G95" i="20"/>
  <c r="H95" i="20"/>
  <c r="I95" i="20"/>
  <c r="K95" i="20"/>
  <c r="L95" i="20"/>
  <c r="M95" i="20"/>
  <c r="O95" i="20"/>
  <c r="P95" i="20"/>
  <c r="Q95" i="20"/>
  <c r="R95" i="20"/>
  <c r="U95" i="20"/>
  <c r="V95" i="20"/>
  <c r="W95" i="20"/>
  <c r="X95" i="20"/>
  <c r="Z95" i="20"/>
  <c r="F96" i="20"/>
  <c r="G96" i="20"/>
  <c r="H96" i="20"/>
  <c r="I96" i="20"/>
  <c r="K96" i="20"/>
  <c r="L96" i="20"/>
  <c r="M96" i="20"/>
  <c r="O96" i="20"/>
  <c r="P96" i="20"/>
  <c r="Q96" i="20"/>
  <c r="R96" i="20"/>
  <c r="U96" i="20"/>
  <c r="V96" i="20"/>
  <c r="W96" i="20"/>
  <c r="X96" i="20"/>
  <c r="Z96" i="20"/>
  <c r="F97" i="20"/>
  <c r="G97" i="20"/>
  <c r="H97" i="20"/>
  <c r="I97" i="20"/>
  <c r="K97" i="20"/>
  <c r="L97" i="20"/>
  <c r="M97" i="20"/>
  <c r="O97" i="20"/>
  <c r="P97" i="20"/>
  <c r="Q97" i="20"/>
  <c r="R97" i="20"/>
  <c r="U97" i="20"/>
  <c r="V97" i="20"/>
  <c r="W97" i="20"/>
  <c r="X97" i="20"/>
  <c r="Z97" i="20"/>
  <c r="F98" i="20"/>
  <c r="G98" i="20"/>
  <c r="H98" i="20"/>
  <c r="I98" i="20"/>
  <c r="K98" i="20"/>
  <c r="L98" i="20"/>
  <c r="M98" i="20"/>
  <c r="O98" i="20"/>
  <c r="P98" i="20"/>
  <c r="Q98" i="20"/>
  <c r="R98" i="20"/>
  <c r="U98" i="20"/>
  <c r="V98" i="20"/>
  <c r="W98" i="20"/>
  <c r="X98" i="20"/>
  <c r="Z98" i="20"/>
  <c r="F99" i="20"/>
  <c r="G99" i="20"/>
  <c r="H99" i="20"/>
  <c r="I99" i="20"/>
  <c r="K99" i="20"/>
  <c r="L99" i="20"/>
  <c r="M99" i="20"/>
  <c r="O99" i="20"/>
  <c r="P99" i="20"/>
  <c r="Q99" i="20"/>
  <c r="R99" i="20"/>
  <c r="U99" i="20"/>
  <c r="V99" i="20"/>
  <c r="W99" i="20"/>
  <c r="X99" i="20"/>
  <c r="Z99" i="20"/>
  <c r="F100" i="20"/>
  <c r="G100" i="20"/>
  <c r="H100" i="20"/>
  <c r="I100" i="20"/>
  <c r="K100" i="20"/>
  <c r="L100" i="20"/>
  <c r="M100" i="20"/>
  <c r="O100" i="20"/>
  <c r="P100" i="20"/>
  <c r="Q100" i="20"/>
  <c r="R100" i="20"/>
  <c r="U100" i="20"/>
  <c r="V100" i="20"/>
  <c r="W100" i="20"/>
  <c r="X100" i="20"/>
  <c r="Z100" i="20"/>
  <c r="F101" i="20"/>
  <c r="G101" i="20"/>
  <c r="H101" i="20"/>
  <c r="I101" i="20"/>
  <c r="K101" i="20"/>
  <c r="L101" i="20"/>
  <c r="M101" i="20"/>
  <c r="O101" i="20"/>
  <c r="P101" i="20"/>
  <c r="Q101" i="20"/>
  <c r="R101" i="20"/>
  <c r="U101" i="20"/>
  <c r="V101" i="20"/>
  <c r="W101" i="20"/>
  <c r="X101" i="20"/>
  <c r="Z101" i="20"/>
  <c r="F102" i="20"/>
  <c r="G102" i="20"/>
  <c r="H102" i="20"/>
  <c r="I102" i="20"/>
  <c r="K102" i="20"/>
  <c r="L102" i="20"/>
  <c r="M102" i="20"/>
  <c r="O102" i="20"/>
  <c r="P102" i="20"/>
  <c r="Q102" i="20"/>
  <c r="R102" i="20"/>
  <c r="U102" i="20"/>
  <c r="V102" i="20"/>
  <c r="W102" i="20"/>
  <c r="X102" i="20"/>
  <c r="Z102" i="20"/>
  <c r="F103" i="20"/>
  <c r="G103" i="20"/>
  <c r="H103" i="20"/>
  <c r="I103" i="20"/>
  <c r="K103" i="20"/>
  <c r="L103" i="20"/>
  <c r="M103" i="20"/>
  <c r="O103" i="20"/>
  <c r="P103" i="20"/>
  <c r="Q103" i="20"/>
  <c r="R103" i="20"/>
  <c r="U103" i="20"/>
  <c r="V103" i="20"/>
  <c r="W103" i="20"/>
  <c r="X103" i="20"/>
  <c r="Z103" i="20"/>
  <c r="F104" i="20"/>
  <c r="G104" i="20"/>
  <c r="H104" i="20"/>
  <c r="I104" i="20"/>
  <c r="K104" i="20"/>
  <c r="L104" i="20"/>
  <c r="M104" i="20"/>
  <c r="O104" i="20"/>
  <c r="P104" i="20"/>
  <c r="Q104" i="20"/>
  <c r="R104" i="20"/>
  <c r="U104" i="20"/>
  <c r="V104" i="20"/>
  <c r="W104" i="20"/>
  <c r="X104" i="20"/>
  <c r="Z104" i="20"/>
  <c r="F105" i="20"/>
  <c r="G105" i="20"/>
  <c r="H105" i="20"/>
  <c r="I105" i="20"/>
  <c r="K105" i="20"/>
  <c r="L105" i="20"/>
  <c r="M105" i="20"/>
  <c r="O105" i="20"/>
  <c r="P105" i="20"/>
  <c r="Q105" i="20"/>
  <c r="R105" i="20"/>
  <c r="U105" i="20"/>
  <c r="V105" i="20"/>
  <c r="W105" i="20"/>
  <c r="X105" i="20"/>
  <c r="Z105" i="20"/>
  <c r="F106" i="20"/>
  <c r="G106" i="20"/>
  <c r="H106" i="20"/>
  <c r="I106" i="20"/>
  <c r="K106" i="20"/>
  <c r="L106" i="20"/>
  <c r="M106" i="20"/>
  <c r="O106" i="20"/>
  <c r="P106" i="20"/>
  <c r="Q106" i="20"/>
  <c r="R106" i="20"/>
  <c r="U106" i="20"/>
  <c r="V106" i="20"/>
  <c r="W106" i="20"/>
  <c r="X106" i="20"/>
  <c r="Z106" i="20"/>
  <c r="F107" i="20"/>
  <c r="G107" i="20"/>
  <c r="H107" i="20"/>
  <c r="I107" i="20"/>
  <c r="K107" i="20"/>
  <c r="L107" i="20"/>
  <c r="M107" i="20"/>
  <c r="O107" i="20"/>
  <c r="P107" i="20"/>
  <c r="Q107" i="20"/>
  <c r="R107" i="20"/>
  <c r="U107" i="20"/>
  <c r="V107" i="20"/>
  <c r="W107" i="20"/>
  <c r="X107" i="20"/>
  <c r="Z107" i="20"/>
  <c r="F108" i="20"/>
  <c r="G108" i="20"/>
  <c r="H108" i="20"/>
  <c r="I108" i="20"/>
  <c r="K108" i="20"/>
  <c r="L108" i="20"/>
  <c r="M108" i="20"/>
  <c r="O108" i="20"/>
  <c r="P108" i="20"/>
  <c r="Q108" i="20"/>
  <c r="R108" i="20"/>
  <c r="U108" i="20"/>
  <c r="V108" i="20"/>
  <c r="W108" i="20"/>
  <c r="X108" i="20"/>
  <c r="Z108" i="20"/>
  <c r="F109" i="20"/>
  <c r="G109" i="20"/>
  <c r="H109" i="20"/>
  <c r="I109" i="20"/>
  <c r="K109" i="20"/>
  <c r="L109" i="20"/>
  <c r="M109" i="20"/>
  <c r="O109" i="20"/>
  <c r="P109" i="20"/>
  <c r="Q109" i="20"/>
  <c r="R109" i="20"/>
  <c r="U109" i="20"/>
  <c r="V109" i="20"/>
  <c r="W109" i="20"/>
  <c r="X109" i="20"/>
  <c r="Z109" i="20"/>
  <c r="F86" i="20"/>
  <c r="G86" i="20"/>
  <c r="H86" i="20"/>
  <c r="I86" i="20"/>
  <c r="K86" i="20"/>
  <c r="L86" i="20"/>
  <c r="M86" i="20"/>
  <c r="O86" i="20"/>
  <c r="P86" i="20"/>
  <c r="Q86" i="20"/>
  <c r="R86" i="20"/>
  <c r="U86" i="20"/>
  <c r="V86" i="20"/>
  <c r="W86" i="20"/>
  <c r="X86" i="20"/>
  <c r="Z86" i="20"/>
  <c r="F87" i="20"/>
  <c r="G87" i="20"/>
  <c r="H87" i="20"/>
  <c r="I87" i="20"/>
  <c r="K87" i="20"/>
  <c r="L87" i="20"/>
  <c r="M87" i="20"/>
  <c r="O87" i="20"/>
  <c r="P87" i="20"/>
  <c r="Q87" i="20"/>
  <c r="R87" i="20"/>
  <c r="U87" i="20"/>
  <c r="V87" i="20"/>
  <c r="W87" i="20"/>
  <c r="X87" i="20"/>
  <c r="Z87" i="20"/>
  <c r="F79" i="20"/>
  <c r="G79" i="20"/>
  <c r="H79" i="20"/>
  <c r="I79" i="20"/>
  <c r="K79" i="20"/>
  <c r="L79" i="20"/>
  <c r="M79" i="20"/>
  <c r="O79" i="20"/>
  <c r="P79" i="20"/>
  <c r="Q79" i="20"/>
  <c r="R79" i="20"/>
  <c r="U79" i="20"/>
  <c r="V79" i="20"/>
  <c r="W79" i="20"/>
  <c r="X79" i="20"/>
  <c r="Z79" i="20"/>
  <c r="F80" i="20"/>
  <c r="G80" i="20"/>
  <c r="H80" i="20"/>
  <c r="I80" i="20"/>
  <c r="K80" i="20"/>
  <c r="L80" i="20"/>
  <c r="M80" i="20"/>
  <c r="O80" i="20"/>
  <c r="P80" i="20"/>
  <c r="Q80" i="20"/>
  <c r="R80" i="20"/>
  <c r="U80" i="20"/>
  <c r="V80" i="20"/>
  <c r="W80" i="20"/>
  <c r="X80" i="20"/>
  <c r="Z80" i="20"/>
  <c r="F81" i="20"/>
  <c r="G81" i="20"/>
  <c r="H81" i="20"/>
  <c r="I81" i="20"/>
  <c r="K81" i="20"/>
  <c r="L81" i="20"/>
  <c r="M81" i="20"/>
  <c r="O81" i="20"/>
  <c r="P81" i="20"/>
  <c r="Q81" i="20"/>
  <c r="R81" i="20"/>
  <c r="U81" i="20"/>
  <c r="V81" i="20"/>
  <c r="W81" i="20"/>
  <c r="X81" i="20"/>
  <c r="Z81" i="20"/>
  <c r="F82" i="20"/>
  <c r="G82" i="20"/>
  <c r="H82" i="20"/>
  <c r="I82" i="20"/>
  <c r="K82" i="20"/>
  <c r="L82" i="20"/>
  <c r="M82" i="20"/>
  <c r="O82" i="20"/>
  <c r="P82" i="20"/>
  <c r="Q82" i="20"/>
  <c r="R82" i="20"/>
  <c r="U82" i="20"/>
  <c r="V82" i="20"/>
  <c r="W82" i="20"/>
  <c r="X82" i="20"/>
  <c r="Z82" i="20"/>
  <c r="F83" i="20"/>
  <c r="G83" i="20"/>
  <c r="H83" i="20"/>
  <c r="I83" i="20"/>
  <c r="K83" i="20"/>
  <c r="L83" i="20"/>
  <c r="M83" i="20"/>
  <c r="O83" i="20"/>
  <c r="P83" i="20"/>
  <c r="Q83" i="20"/>
  <c r="R83" i="20"/>
  <c r="U83" i="20"/>
  <c r="V83" i="20"/>
  <c r="W83" i="20"/>
  <c r="X83" i="20"/>
  <c r="Z83" i="20"/>
  <c r="F84" i="20"/>
  <c r="G84" i="20"/>
  <c r="H84" i="20"/>
  <c r="I84" i="20"/>
  <c r="K84" i="20"/>
  <c r="L84" i="20"/>
  <c r="M84" i="20"/>
  <c r="O84" i="20"/>
  <c r="P84" i="20"/>
  <c r="Q84" i="20"/>
  <c r="R84" i="20"/>
  <c r="U84" i="20"/>
  <c r="V84" i="20"/>
  <c r="W84" i="20"/>
  <c r="X84" i="20"/>
  <c r="Z84" i="20"/>
  <c r="E80" i="20"/>
  <c r="E81" i="20"/>
  <c r="E82" i="20"/>
  <c r="E83" i="20"/>
  <c r="E84" i="20"/>
  <c r="F72" i="20"/>
  <c r="G72" i="20"/>
  <c r="H72" i="20"/>
  <c r="I72" i="20"/>
  <c r="K72" i="20"/>
  <c r="L72" i="20"/>
  <c r="M72" i="20"/>
  <c r="O72" i="20"/>
  <c r="P72" i="20"/>
  <c r="Q72" i="20"/>
  <c r="R72" i="20"/>
  <c r="U72" i="20"/>
  <c r="V72" i="20"/>
  <c r="W72" i="20"/>
  <c r="X72" i="20"/>
  <c r="Z72" i="20"/>
  <c r="F73" i="20"/>
  <c r="G73" i="20"/>
  <c r="H73" i="20"/>
  <c r="I73" i="20"/>
  <c r="K73" i="20"/>
  <c r="L73" i="20"/>
  <c r="M73" i="20"/>
  <c r="O73" i="20"/>
  <c r="P73" i="20"/>
  <c r="Q73" i="20"/>
  <c r="R73" i="20"/>
  <c r="U73" i="20"/>
  <c r="V73" i="20"/>
  <c r="W73" i="20"/>
  <c r="X73" i="20"/>
  <c r="Z73" i="20"/>
  <c r="F74" i="20"/>
  <c r="G74" i="20"/>
  <c r="H74" i="20"/>
  <c r="I74" i="20"/>
  <c r="K74" i="20"/>
  <c r="L74" i="20"/>
  <c r="M74" i="20"/>
  <c r="O74" i="20"/>
  <c r="P74" i="20"/>
  <c r="Q74" i="20"/>
  <c r="R74" i="20"/>
  <c r="U74" i="20"/>
  <c r="V74" i="20"/>
  <c r="W74" i="20"/>
  <c r="X74" i="20"/>
  <c r="Z74" i="20"/>
  <c r="F75" i="20"/>
  <c r="G75" i="20"/>
  <c r="H75" i="20"/>
  <c r="I75" i="20"/>
  <c r="K75" i="20"/>
  <c r="L75" i="20"/>
  <c r="M75" i="20"/>
  <c r="O75" i="20"/>
  <c r="P75" i="20"/>
  <c r="Q75" i="20"/>
  <c r="R75" i="20"/>
  <c r="U75" i="20"/>
  <c r="V75" i="20"/>
  <c r="W75" i="20"/>
  <c r="X75" i="20"/>
  <c r="Z75" i="20"/>
  <c r="F76" i="20"/>
  <c r="G76" i="20"/>
  <c r="H76" i="20"/>
  <c r="I76" i="20"/>
  <c r="K76" i="20"/>
  <c r="L76" i="20"/>
  <c r="M76" i="20"/>
  <c r="O76" i="20"/>
  <c r="P76" i="20"/>
  <c r="Q76" i="20"/>
  <c r="R76" i="20"/>
  <c r="U76" i="20"/>
  <c r="V76" i="20"/>
  <c r="W76" i="20"/>
  <c r="X76" i="20"/>
  <c r="Z76" i="20"/>
  <c r="F77" i="20"/>
  <c r="G77" i="20"/>
  <c r="H77" i="20"/>
  <c r="I77" i="20"/>
  <c r="K77" i="20"/>
  <c r="L77" i="20"/>
  <c r="M77" i="20"/>
  <c r="O77" i="20"/>
  <c r="P77" i="20"/>
  <c r="Q77" i="20"/>
  <c r="R77" i="20"/>
  <c r="U77" i="20"/>
  <c r="V77" i="20"/>
  <c r="W77" i="20"/>
  <c r="X77" i="20"/>
  <c r="Z77" i="20"/>
  <c r="F58" i="20"/>
  <c r="G58" i="20"/>
  <c r="H58" i="20"/>
  <c r="I58" i="20"/>
  <c r="K58" i="20"/>
  <c r="L58" i="20"/>
  <c r="M58" i="20"/>
  <c r="O58" i="20"/>
  <c r="P58" i="20"/>
  <c r="Q58" i="20"/>
  <c r="R58" i="20"/>
  <c r="U58" i="20"/>
  <c r="V58" i="20"/>
  <c r="W58" i="20"/>
  <c r="X58" i="20"/>
  <c r="Z58" i="20"/>
  <c r="F59" i="20"/>
  <c r="G59" i="20"/>
  <c r="H59" i="20"/>
  <c r="I59" i="20"/>
  <c r="K59" i="20"/>
  <c r="L59" i="20"/>
  <c r="M59" i="20"/>
  <c r="O59" i="20"/>
  <c r="P59" i="20"/>
  <c r="Q59" i="20"/>
  <c r="R59" i="20"/>
  <c r="U59" i="20"/>
  <c r="V59" i="20"/>
  <c r="W59" i="20"/>
  <c r="X59" i="20"/>
  <c r="Z59" i="20"/>
  <c r="F60" i="20"/>
  <c r="G60" i="20"/>
  <c r="H60" i="20"/>
  <c r="I60" i="20"/>
  <c r="K60" i="20"/>
  <c r="L60" i="20"/>
  <c r="M60" i="20"/>
  <c r="O60" i="20"/>
  <c r="P60" i="20"/>
  <c r="Q60" i="20"/>
  <c r="R60" i="20"/>
  <c r="U60" i="20"/>
  <c r="V60" i="20"/>
  <c r="W60" i="20"/>
  <c r="X60" i="20"/>
  <c r="Z60" i="20"/>
  <c r="F61" i="20"/>
  <c r="G61" i="20"/>
  <c r="H61" i="20"/>
  <c r="I61" i="20"/>
  <c r="K61" i="20"/>
  <c r="L61" i="20"/>
  <c r="M61" i="20"/>
  <c r="O61" i="20"/>
  <c r="P61" i="20"/>
  <c r="Q61" i="20"/>
  <c r="R61" i="20"/>
  <c r="U61" i="20"/>
  <c r="V61" i="20"/>
  <c r="W61" i="20"/>
  <c r="X61" i="20"/>
  <c r="Z61" i="20"/>
  <c r="F62" i="20"/>
  <c r="G62" i="20"/>
  <c r="H62" i="20"/>
  <c r="I62" i="20"/>
  <c r="K62" i="20"/>
  <c r="L62" i="20"/>
  <c r="M62" i="20"/>
  <c r="O62" i="20"/>
  <c r="P62" i="20"/>
  <c r="Q62" i="20"/>
  <c r="R62" i="20"/>
  <c r="U62" i="20"/>
  <c r="V62" i="20"/>
  <c r="W62" i="20"/>
  <c r="X62" i="20"/>
  <c r="Z62" i="20"/>
  <c r="F63" i="20"/>
  <c r="G63" i="20"/>
  <c r="H63" i="20"/>
  <c r="I63" i="20"/>
  <c r="K63" i="20"/>
  <c r="L63" i="20"/>
  <c r="M63" i="20"/>
  <c r="O63" i="20"/>
  <c r="P63" i="20"/>
  <c r="Q63" i="20"/>
  <c r="R63" i="20"/>
  <c r="U63" i="20"/>
  <c r="V63" i="20"/>
  <c r="W63" i="20"/>
  <c r="X63" i="20"/>
  <c r="Z63" i="20"/>
  <c r="F64" i="20"/>
  <c r="G64" i="20"/>
  <c r="H64" i="20"/>
  <c r="I64" i="20"/>
  <c r="K64" i="20"/>
  <c r="L64" i="20"/>
  <c r="M64" i="20"/>
  <c r="O64" i="20"/>
  <c r="P64" i="20"/>
  <c r="Q64" i="20"/>
  <c r="R64" i="20"/>
  <c r="U64" i="20"/>
  <c r="V64" i="20"/>
  <c r="W64" i="20"/>
  <c r="X64" i="20"/>
  <c r="Z64" i="20"/>
  <c r="F65" i="20"/>
  <c r="G65" i="20"/>
  <c r="H65" i="20"/>
  <c r="I65" i="20"/>
  <c r="K65" i="20"/>
  <c r="L65" i="20"/>
  <c r="M65" i="20"/>
  <c r="O65" i="20"/>
  <c r="P65" i="20"/>
  <c r="Q65" i="20"/>
  <c r="R65" i="20"/>
  <c r="U65" i="20"/>
  <c r="V65" i="20"/>
  <c r="W65" i="20"/>
  <c r="X65" i="20"/>
  <c r="Z65" i="20"/>
  <c r="F66" i="20"/>
  <c r="G66" i="20"/>
  <c r="H66" i="20"/>
  <c r="I66" i="20"/>
  <c r="K66" i="20"/>
  <c r="L66" i="20"/>
  <c r="M66" i="20"/>
  <c r="O66" i="20"/>
  <c r="P66" i="20"/>
  <c r="Q66" i="20"/>
  <c r="R66" i="20"/>
  <c r="U66" i="20"/>
  <c r="V66" i="20"/>
  <c r="W66" i="20"/>
  <c r="X66" i="20"/>
  <c r="Z66" i="20"/>
  <c r="F67" i="20"/>
  <c r="G67" i="20"/>
  <c r="H67" i="20"/>
  <c r="I67" i="20"/>
  <c r="K67" i="20"/>
  <c r="L67" i="20"/>
  <c r="M67" i="20"/>
  <c r="O67" i="20"/>
  <c r="P67" i="20"/>
  <c r="Q67" i="20"/>
  <c r="R67" i="20"/>
  <c r="U67" i="20"/>
  <c r="V67" i="20"/>
  <c r="W67" i="20"/>
  <c r="X67" i="20"/>
  <c r="Z67" i="20"/>
  <c r="F68" i="20"/>
  <c r="G68" i="20"/>
  <c r="H68" i="20"/>
  <c r="I68" i="20"/>
  <c r="K68" i="20"/>
  <c r="L68" i="20"/>
  <c r="M68" i="20"/>
  <c r="O68" i="20"/>
  <c r="P68" i="20"/>
  <c r="Q68" i="20"/>
  <c r="R68" i="20"/>
  <c r="U68" i="20"/>
  <c r="V68" i="20"/>
  <c r="W68" i="20"/>
  <c r="X68" i="20"/>
  <c r="Z68" i="20"/>
  <c r="F69" i="20"/>
  <c r="G69" i="20"/>
  <c r="H69" i="20"/>
  <c r="I69" i="20"/>
  <c r="K69" i="20"/>
  <c r="L69" i="20"/>
  <c r="M69" i="20"/>
  <c r="O69" i="20"/>
  <c r="P69" i="20"/>
  <c r="Q69" i="20"/>
  <c r="R69" i="20"/>
  <c r="U69" i="20"/>
  <c r="V69" i="20"/>
  <c r="W69" i="20"/>
  <c r="X69" i="20"/>
  <c r="Z69" i="20"/>
  <c r="F70" i="20"/>
  <c r="G70" i="20"/>
  <c r="H70" i="20"/>
  <c r="I70" i="20"/>
  <c r="K70" i="20"/>
  <c r="L70" i="20"/>
  <c r="M70" i="20"/>
  <c r="O70" i="20"/>
  <c r="P70" i="20"/>
  <c r="Q70" i="20"/>
  <c r="R70" i="20"/>
  <c r="U70" i="20"/>
  <c r="V70" i="20"/>
  <c r="W70" i="20"/>
  <c r="X70" i="20"/>
  <c r="Z70" i="20"/>
  <c r="F50" i="20"/>
  <c r="G50" i="20"/>
  <c r="H50" i="20"/>
  <c r="I50" i="20"/>
  <c r="K50" i="20"/>
  <c r="L50" i="20"/>
  <c r="M50" i="20"/>
  <c r="O50" i="20"/>
  <c r="P50" i="20"/>
  <c r="Q50" i="20"/>
  <c r="R50" i="20"/>
  <c r="U50" i="20"/>
  <c r="V50" i="20"/>
  <c r="W50" i="20"/>
  <c r="X50" i="20"/>
  <c r="Z50" i="20"/>
  <c r="F51" i="20"/>
  <c r="G51" i="20"/>
  <c r="H51" i="20"/>
  <c r="I51" i="20"/>
  <c r="K51" i="20"/>
  <c r="L51" i="20"/>
  <c r="M51" i="20"/>
  <c r="O51" i="20"/>
  <c r="P51" i="20"/>
  <c r="Q51" i="20"/>
  <c r="R51" i="20"/>
  <c r="U51" i="20"/>
  <c r="V51" i="20"/>
  <c r="W51" i="20"/>
  <c r="X51" i="20"/>
  <c r="Z51" i="20"/>
  <c r="F52" i="20"/>
  <c r="G52" i="20"/>
  <c r="H52" i="20"/>
  <c r="I52" i="20"/>
  <c r="K52" i="20"/>
  <c r="L52" i="20"/>
  <c r="M52" i="20"/>
  <c r="O52" i="20"/>
  <c r="P52" i="20"/>
  <c r="Q52" i="20"/>
  <c r="R52" i="20"/>
  <c r="U52" i="20"/>
  <c r="V52" i="20"/>
  <c r="W52" i="20"/>
  <c r="X52" i="20"/>
  <c r="Z52" i="20"/>
  <c r="F53" i="20"/>
  <c r="G53" i="20"/>
  <c r="H53" i="20"/>
  <c r="I53" i="20"/>
  <c r="K53" i="20"/>
  <c r="L53" i="20"/>
  <c r="M53" i="20"/>
  <c r="O53" i="20"/>
  <c r="P53" i="20"/>
  <c r="Q53" i="20"/>
  <c r="R53" i="20"/>
  <c r="U53" i="20"/>
  <c r="V53" i="20"/>
  <c r="W53" i="20"/>
  <c r="X53" i="20"/>
  <c r="Z53" i="20"/>
  <c r="F54" i="20"/>
  <c r="G54" i="20"/>
  <c r="H54" i="20"/>
  <c r="I54" i="20"/>
  <c r="K54" i="20"/>
  <c r="L54" i="20"/>
  <c r="M54" i="20"/>
  <c r="O54" i="20"/>
  <c r="P54" i="20"/>
  <c r="Q54" i="20"/>
  <c r="R54" i="20"/>
  <c r="U54" i="20"/>
  <c r="V54" i="20"/>
  <c r="W54" i="20"/>
  <c r="X54" i="20"/>
  <c r="Z54" i="20"/>
  <c r="F55" i="20"/>
  <c r="G55" i="20"/>
  <c r="H55" i="20"/>
  <c r="I55" i="20"/>
  <c r="K55" i="20"/>
  <c r="L55" i="20"/>
  <c r="M55" i="20"/>
  <c r="O55" i="20"/>
  <c r="P55" i="20"/>
  <c r="Q55" i="20"/>
  <c r="R55" i="20"/>
  <c r="U55" i="20"/>
  <c r="V55" i="20"/>
  <c r="W55" i="20"/>
  <c r="X55" i="20"/>
  <c r="Z55" i="20"/>
  <c r="F56" i="20"/>
  <c r="G56" i="20"/>
  <c r="H56" i="20"/>
  <c r="I56" i="20"/>
  <c r="K56" i="20"/>
  <c r="L56" i="20"/>
  <c r="M56" i="20"/>
  <c r="O56" i="20"/>
  <c r="P56" i="20"/>
  <c r="Q56" i="20"/>
  <c r="R56" i="20"/>
  <c r="U56" i="20"/>
  <c r="V56" i="20"/>
  <c r="W56" i="20"/>
  <c r="X56" i="20"/>
  <c r="Z56" i="20"/>
  <c r="E54" i="20"/>
  <c r="E55" i="20"/>
  <c r="E56" i="20"/>
  <c r="E50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2" i="20"/>
  <c r="E73" i="20"/>
  <c r="E74" i="20"/>
  <c r="E75" i="20"/>
  <c r="E76" i="20"/>
  <c r="E77" i="20"/>
  <c r="E79" i="20"/>
  <c r="E86" i="20"/>
  <c r="E87" i="20"/>
  <c r="E90" i="20"/>
  <c r="E92" i="20"/>
  <c r="E106" i="20"/>
  <c r="E108" i="20"/>
  <c r="E109" i="20"/>
  <c r="E111" i="20"/>
  <c r="E120" i="20"/>
  <c r="E122" i="20"/>
  <c r="E123" i="20"/>
  <c r="E125" i="20"/>
  <c r="E126" i="20"/>
  <c r="E129" i="20"/>
  <c r="E131" i="20"/>
  <c r="E132" i="20"/>
  <c r="E48" i="20"/>
  <c r="K38" i="20"/>
  <c r="L38" i="20"/>
  <c r="M38" i="20"/>
  <c r="O38" i="20"/>
  <c r="P38" i="20"/>
  <c r="Q38" i="20"/>
  <c r="R38" i="20"/>
  <c r="U38" i="20"/>
  <c r="V38" i="20"/>
  <c r="W38" i="20"/>
  <c r="X38" i="20"/>
  <c r="Z38" i="20"/>
  <c r="K39" i="20"/>
  <c r="L39" i="20"/>
  <c r="M39" i="20"/>
  <c r="O39" i="20"/>
  <c r="P39" i="20"/>
  <c r="Q39" i="20"/>
  <c r="R39" i="20"/>
  <c r="U39" i="20"/>
  <c r="V39" i="20"/>
  <c r="W39" i="20"/>
  <c r="X39" i="20"/>
  <c r="Z39" i="20"/>
  <c r="K40" i="20"/>
  <c r="L40" i="20"/>
  <c r="M40" i="20"/>
  <c r="O40" i="20"/>
  <c r="P40" i="20"/>
  <c r="Q40" i="20"/>
  <c r="R40" i="20"/>
  <c r="U40" i="20"/>
  <c r="V40" i="20"/>
  <c r="W40" i="20"/>
  <c r="X40" i="20"/>
  <c r="Z40" i="20"/>
  <c r="K41" i="20"/>
  <c r="L41" i="20"/>
  <c r="M41" i="20"/>
  <c r="O41" i="20"/>
  <c r="P41" i="20"/>
  <c r="Q41" i="20"/>
  <c r="R41" i="20"/>
  <c r="U41" i="20"/>
  <c r="V41" i="20"/>
  <c r="W41" i="20"/>
  <c r="X41" i="20"/>
  <c r="Z41" i="20"/>
  <c r="K42" i="20"/>
  <c r="L42" i="20"/>
  <c r="M42" i="20"/>
  <c r="O42" i="20"/>
  <c r="P42" i="20"/>
  <c r="Q42" i="20"/>
  <c r="R42" i="20"/>
  <c r="U42" i="20"/>
  <c r="V42" i="20"/>
  <c r="W42" i="20"/>
  <c r="X42" i="20"/>
  <c r="Z42" i="20"/>
  <c r="K43" i="20"/>
  <c r="L43" i="20"/>
  <c r="M43" i="20"/>
  <c r="O43" i="20"/>
  <c r="P43" i="20"/>
  <c r="Q43" i="20"/>
  <c r="R43" i="20"/>
  <c r="U43" i="20"/>
  <c r="V43" i="20"/>
  <c r="W43" i="20"/>
  <c r="X43" i="20"/>
  <c r="Z43" i="20"/>
  <c r="K44" i="20"/>
  <c r="L44" i="20"/>
  <c r="M44" i="20"/>
  <c r="O44" i="20"/>
  <c r="P44" i="20"/>
  <c r="Q44" i="20"/>
  <c r="R44" i="20"/>
  <c r="U44" i="20"/>
  <c r="V44" i="20"/>
  <c r="W44" i="20"/>
  <c r="X44" i="20"/>
  <c r="Z44" i="20"/>
  <c r="K45" i="20"/>
  <c r="L45" i="20"/>
  <c r="M45" i="20"/>
  <c r="O45" i="20"/>
  <c r="P45" i="20"/>
  <c r="Q45" i="20"/>
  <c r="R45" i="20"/>
  <c r="U45" i="20"/>
  <c r="V45" i="20"/>
  <c r="W45" i="20"/>
  <c r="X45" i="20"/>
  <c r="Z45" i="20"/>
  <c r="K46" i="20"/>
  <c r="L46" i="20"/>
  <c r="M46" i="20"/>
  <c r="O46" i="20"/>
  <c r="P46" i="20"/>
  <c r="Q46" i="20"/>
  <c r="R46" i="20"/>
  <c r="U46" i="20"/>
  <c r="V46" i="20"/>
  <c r="W46" i="20"/>
  <c r="X46" i="20"/>
  <c r="Z46" i="20"/>
  <c r="K47" i="20"/>
  <c r="L47" i="20"/>
  <c r="M47" i="20"/>
  <c r="O47" i="20"/>
  <c r="P47" i="20"/>
  <c r="Q47" i="20"/>
  <c r="R47" i="20"/>
  <c r="U47" i="20"/>
  <c r="V47" i="20"/>
  <c r="W47" i="20"/>
  <c r="X47" i="20"/>
  <c r="Z47" i="20"/>
  <c r="K48" i="20"/>
  <c r="L48" i="20"/>
  <c r="M48" i="20"/>
  <c r="O48" i="20"/>
  <c r="P48" i="20"/>
  <c r="Q48" i="20"/>
  <c r="R48" i="20"/>
  <c r="U48" i="20"/>
  <c r="V48" i="20"/>
  <c r="W48" i="20"/>
  <c r="X48" i="20"/>
  <c r="Z48" i="20"/>
  <c r="F38" i="20"/>
  <c r="G38" i="20"/>
  <c r="H38" i="20"/>
  <c r="I38" i="20"/>
  <c r="F39" i="20"/>
  <c r="G39" i="20"/>
  <c r="H39" i="20"/>
  <c r="I39" i="20"/>
  <c r="F40" i="20"/>
  <c r="G40" i="20"/>
  <c r="H40" i="20"/>
  <c r="I40" i="20"/>
  <c r="F41" i="20"/>
  <c r="G41" i="20"/>
  <c r="H41" i="20"/>
  <c r="I41" i="20"/>
  <c r="F42" i="20"/>
  <c r="G42" i="20"/>
  <c r="H42" i="20"/>
  <c r="I42" i="20"/>
  <c r="F43" i="20"/>
  <c r="G43" i="20"/>
  <c r="H43" i="20"/>
  <c r="I43" i="20"/>
  <c r="F44" i="20"/>
  <c r="G44" i="20"/>
  <c r="H44" i="20"/>
  <c r="I44" i="20"/>
  <c r="F45" i="20"/>
  <c r="G45" i="20"/>
  <c r="H45" i="20"/>
  <c r="I45" i="20"/>
  <c r="E46" i="20"/>
  <c r="F46" i="20"/>
  <c r="G46" i="20"/>
  <c r="H46" i="20"/>
  <c r="I46" i="20"/>
  <c r="E47" i="20"/>
  <c r="F47" i="20"/>
  <c r="G47" i="20"/>
  <c r="H47" i="20"/>
  <c r="I47" i="20"/>
  <c r="F48" i="20"/>
  <c r="G48" i="20"/>
  <c r="H48" i="20"/>
  <c r="I48" i="20"/>
  <c r="F134" i="20"/>
  <c r="G134" i="20"/>
  <c r="H134" i="20"/>
  <c r="I134" i="20"/>
  <c r="K134" i="20"/>
  <c r="L134" i="20"/>
  <c r="M134" i="20"/>
  <c r="O134" i="20"/>
  <c r="P134" i="20"/>
  <c r="Q134" i="20"/>
  <c r="R134" i="20"/>
  <c r="U134" i="20"/>
  <c r="V134" i="20"/>
  <c r="W134" i="20"/>
  <c r="X134" i="20"/>
  <c r="Z134" i="20"/>
  <c r="F130" i="20"/>
  <c r="G130" i="20"/>
  <c r="H130" i="20"/>
  <c r="I130" i="20"/>
  <c r="K130" i="20"/>
  <c r="L130" i="20"/>
  <c r="M130" i="20"/>
  <c r="O130" i="20"/>
  <c r="P130" i="20"/>
  <c r="Q130" i="20"/>
  <c r="R130" i="20"/>
  <c r="U130" i="20"/>
  <c r="V130" i="20"/>
  <c r="W130" i="20"/>
  <c r="X130" i="20"/>
  <c r="Z130" i="20"/>
  <c r="H121" i="20"/>
  <c r="K121" i="20"/>
  <c r="M121" i="20"/>
  <c r="P121" i="20"/>
  <c r="R121" i="20"/>
  <c r="V121" i="20"/>
  <c r="X121" i="20"/>
  <c r="H114" i="20"/>
  <c r="K114" i="20"/>
  <c r="M114" i="20"/>
  <c r="P114" i="20"/>
  <c r="R114" i="20"/>
  <c r="U114" i="20"/>
  <c r="W114" i="20"/>
  <c r="Z114" i="20"/>
  <c r="G110" i="20"/>
  <c r="I110" i="20"/>
  <c r="L110" i="20"/>
  <c r="O110" i="20"/>
  <c r="Q110" i="20"/>
  <c r="V110" i="20"/>
  <c r="X110" i="20"/>
  <c r="F88" i="20"/>
  <c r="I88" i="20"/>
  <c r="L88" i="20"/>
  <c r="O88" i="20"/>
  <c r="Q88" i="20"/>
  <c r="V88" i="20"/>
  <c r="X88" i="20"/>
  <c r="F85" i="20"/>
  <c r="H85" i="20"/>
  <c r="K85" i="20"/>
  <c r="M85" i="20"/>
  <c r="P85" i="20"/>
  <c r="R85" i="20"/>
  <c r="U85" i="20"/>
  <c r="W85" i="20"/>
  <c r="Z85" i="20"/>
  <c r="G78" i="20"/>
  <c r="I78" i="20"/>
  <c r="L78" i="20"/>
  <c r="O78" i="20"/>
  <c r="Q78" i="20"/>
  <c r="V78" i="20"/>
  <c r="X78" i="20"/>
  <c r="F71" i="20"/>
  <c r="K71" i="20"/>
  <c r="P71" i="20"/>
  <c r="U71" i="20"/>
  <c r="Z71" i="20"/>
  <c r="P57" i="20"/>
  <c r="Z57" i="20"/>
  <c r="V49" i="20"/>
  <c r="I20" i="20"/>
  <c r="K20" i="20"/>
  <c r="L20" i="20"/>
  <c r="M20" i="20"/>
  <c r="O20" i="20"/>
  <c r="P20" i="20"/>
  <c r="Q20" i="20"/>
  <c r="R20" i="20"/>
  <c r="V20" i="20"/>
  <c r="W20" i="20"/>
  <c r="X20" i="20"/>
  <c r="Z20" i="20"/>
  <c r="E20" i="20"/>
  <c r="G20" i="20"/>
  <c r="Z135" i="19"/>
  <c r="Y135" i="19"/>
  <c r="X135" i="19"/>
  <c r="W135" i="19"/>
  <c r="V135" i="19"/>
  <c r="U135" i="19"/>
  <c r="R135" i="19"/>
  <c r="Q135" i="19"/>
  <c r="P135" i="19"/>
  <c r="O135" i="19"/>
  <c r="N135" i="19"/>
  <c r="M135" i="19"/>
  <c r="L135" i="19"/>
  <c r="K135" i="19"/>
  <c r="S135" i="19" s="1"/>
  <c r="J135" i="19"/>
  <c r="I135" i="19"/>
  <c r="H135" i="19"/>
  <c r="G135" i="19"/>
  <c r="F135" i="19"/>
  <c r="E135" i="19"/>
  <c r="T135" i="19" s="1"/>
  <c r="S134" i="19"/>
  <c r="T134" i="19" s="1"/>
  <c r="S133" i="19"/>
  <c r="T133" i="19" s="1"/>
  <c r="S132" i="19"/>
  <c r="T132" i="19" s="1"/>
  <c r="S131" i="19"/>
  <c r="T131" i="19" s="1"/>
  <c r="S130" i="19"/>
  <c r="T130" i="19" s="1"/>
  <c r="S129" i="19"/>
  <c r="T129" i="19" s="1"/>
  <c r="S128" i="19"/>
  <c r="T128" i="19" s="1"/>
  <c r="S127" i="19"/>
  <c r="T127" i="19" s="1"/>
  <c r="S126" i="19"/>
  <c r="T126" i="19" s="1"/>
  <c r="S125" i="19"/>
  <c r="T125" i="19" s="1"/>
  <c r="S124" i="19"/>
  <c r="T124" i="19" s="1"/>
  <c r="S123" i="19"/>
  <c r="T123" i="19" s="1"/>
  <c r="S122" i="19"/>
  <c r="T122" i="19" s="1"/>
  <c r="S121" i="19"/>
  <c r="T121" i="19" s="1"/>
  <c r="S120" i="19"/>
  <c r="T120" i="19" s="1"/>
  <c r="S119" i="19"/>
  <c r="T119" i="19" s="1"/>
  <c r="S118" i="19"/>
  <c r="T118" i="19" s="1"/>
  <c r="S117" i="19"/>
  <c r="T117" i="19" s="1"/>
  <c r="S116" i="19"/>
  <c r="T116" i="19" s="1"/>
  <c r="S115" i="19"/>
  <c r="T115" i="19" s="1"/>
  <c r="S114" i="19"/>
  <c r="T114" i="19" s="1"/>
  <c r="S113" i="19"/>
  <c r="T113" i="19" s="1"/>
  <c r="S112" i="19"/>
  <c r="T112" i="19" s="1"/>
  <c r="S111" i="19"/>
  <c r="T111" i="19" s="1"/>
  <c r="S110" i="19"/>
  <c r="T110" i="19" s="1"/>
  <c r="S109" i="19"/>
  <c r="T109" i="19" s="1"/>
  <c r="S108" i="19"/>
  <c r="T108" i="19" s="1"/>
  <c r="S107" i="19"/>
  <c r="T107" i="19" s="1"/>
  <c r="S106" i="19"/>
  <c r="T106" i="19" s="1"/>
  <c r="S105" i="19"/>
  <c r="T105" i="19" s="1"/>
  <c r="S104" i="19"/>
  <c r="T104" i="19" s="1"/>
  <c r="S103" i="19"/>
  <c r="T103" i="19" s="1"/>
  <c r="S102" i="19"/>
  <c r="T102" i="19" s="1"/>
  <c r="S101" i="19"/>
  <c r="T101" i="19" s="1"/>
  <c r="S100" i="19"/>
  <c r="T100" i="19" s="1"/>
  <c r="S99" i="19"/>
  <c r="T99" i="19" s="1"/>
  <c r="S98" i="19"/>
  <c r="T98" i="19" s="1"/>
  <c r="S97" i="19"/>
  <c r="T97" i="19" s="1"/>
  <c r="S96" i="19"/>
  <c r="T96" i="19" s="1"/>
  <c r="S95" i="19"/>
  <c r="T95" i="19" s="1"/>
  <c r="S94" i="19"/>
  <c r="T94" i="19" s="1"/>
  <c r="S93" i="19"/>
  <c r="T93" i="19" s="1"/>
  <c r="S92" i="19"/>
  <c r="T92" i="19" s="1"/>
  <c r="S91" i="19"/>
  <c r="T91" i="19" s="1"/>
  <c r="S90" i="19"/>
  <c r="T90" i="19" s="1"/>
  <c r="S89" i="19"/>
  <c r="T89" i="19" s="1"/>
  <c r="S88" i="19"/>
  <c r="T88" i="19" s="1"/>
  <c r="S87" i="19"/>
  <c r="T87" i="19" s="1"/>
  <c r="S86" i="19"/>
  <c r="T86" i="19" s="1"/>
  <c r="S85" i="19"/>
  <c r="T85" i="19" s="1"/>
  <c r="S84" i="19"/>
  <c r="T84" i="19" s="1"/>
  <c r="S83" i="19"/>
  <c r="T83" i="19" s="1"/>
  <c r="S82" i="19"/>
  <c r="T82" i="19" s="1"/>
  <c r="S81" i="19"/>
  <c r="T81" i="19" s="1"/>
  <c r="S80" i="19"/>
  <c r="T80" i="19" s="1"/>
  <c r="S79" i="19"/>
  <c r="T79" i="19" s="1"/>
  <c r="S78" i="19"/>
  <c r="T78" i="19" s="1"/>
  <c r="S77" i="19"/>
  <c r="T77" i="19" s="1"/>
  <c r="S76" i="19"/>
  <c r="T76" i="19" s="1"/>
  <c r="S75" i="19"/>
  <c r="T75" i="19" s="1"/>
  <c r="S74" i="19"/>
  <c r="T74" i="19" s="1"/>
  <c r="S73" i="19"/>
  <c r="T73" i="19" s="1"/>
  <c r="S72" i="19"/>
  <c r="T72" i="19" s="1"/>
  <c r="S71" i="19"/>
  <c r="T71" i="19" s="1"/>
  <c r="S70" i="19"/>
  <c r="T70" i="19" s="1"/>
  <c r="S69" i="19"/>
  <c r="T69" i="19" s="1"/>
  <c r="S68" i="19"/>
  <c r="T68" i="19" s="1"/>
  <c r="S67" i="19"/>
  <c r="T67" i="19" s="1"/>
  <c r="S66" i="19"/>
  <c r="T66" i="19" s="1"/>
  <c r="S65" i="19"/>
  <c r="T65" i="19" s="1"/>
  <c r="S64" i="19"/>
  <c r="T64" i="19" s="1"/>
  <c r="S63" i="19"/>
  <c r="T63" i="19" s="1"/>
  <c r="S62" i="19"/>
  <c r="T62" i="19" s="1"/>
  <c r="S61" i="19"/>
  <c r="T61" i="19" s="1"/>
  <c r="S60" i="19"/>
  <c r="T60" i="19" s="1"/>
  <c r="S59" i="19"/>
  <c r="T59" i="19" s="1"/>
  <c r="S58" i="19"/>
  <c r="T58" i="19" s="1"/>
  <c r="S57" i="19"/>
  <c r="T57" i="19" s="1"/>
  <c r="S56" i="19"/>
  <c r="T56" i="19" s="1"/>
  <c r="S55" i="19"/>
  <c r="T55" i="19" s="1"/>
  <c r="S54" i="19"/>
  <c r="T54" i="19" s="1"/>
  <c r="S53" i="19"/>
  <c r="T53" i="19" s="1"/>
  <c r="S52" i="19"/>
  <c r="T52" i="19" s="1"/>
  <c r="S51" i="19"/>
  <c r="T51" i="19" s="1"/>
  <c r="S50" i="19"/>
  <c r="T50" i="19" s="1"/>
  <c r="S49" i="19"/>
  <c r="T49" i="19" s="1"/>
  <c r="S48" i="19"/>
  <c r="T48" i="19" s="1"/>
  <c r="S47" i="19"/>
  <c r="T47" i="19" s="1"/>
  <c r="S46" i="19"/>
  <c r="T46" i="19" s="1"/>
  <c r="S45" i="19"/>
  <c r="T45" i="19" s="1"/>
  <c r="S44" i="19"/>
  <c r="T44" i="19" s="1"/>
  <c r="S43" i="19"/>
  <c r="T43" i="19" s="1"/>
  <c r="S42" i="19"/>
  <c r="T42" i="19" s="1"/>
  <c r="S41" i="19"/>
  <c r="T41" i="19" s="1"/>
  <c r="S40" i="19"/>
  <c r="T40" i="19" s="1"/>
  <c r="S39" i="19"/>
  <c r="T39" i="19" s="1"/>
  <c r="S38" i="19"/>
  <c r="T38" i="19" s="1"/>
  <c r="S37" i="19"/>
  <c r="T37" i="19" s="1"/>
  <c r="S36" i="19"/>
  <c r="T36" i="19" s="1"/>
  <c r="S35" i="19"/>
  <c r="T35" i="19" s="1"/>
  <c r="S34" i="19"/>
  <c r="T34" i="19" s="1"/>
  <c r="S33" i="19"/>
  <c r="T33" i="19" s="1"/>
  <c r="S32" i="19"/>
  <c r="T32" i="19" s="1"/>
  <c r="S31" i="19"/>
  <c r="T31" i="19" s="1"/>
  <c r="S30" i="19"/>
  <c r="T30" i="19" s="1"/>
  <c r="S29" i="19"/>
  <c r="T29" i="19" s="1"/>
  <c r="S28" i="19"/>
  <c r="T28" i="19" s="1"/>
  <c r="S27" i="19"/>
  <c r="T27" i="19" s="1"/>
  <c r="S26" i="19"/>
  <c r="T26" i="19" s="1"/>
  <c r="S25" i="19"/>
  <c r="T25" i="19" s="1"/>
  <c r="S24" i="19"/>
  <c r="T24" i="19" s="1"/>
  <c r="S23" i="19"/>
  <c r="T23" i="19" s="1"/>
  <c r="S22" i="19"/>
  <c r="T22" i="19" s="1"/>
  <c r="S21" i="19"/>
  <c r="T21" i="19" s="1"/>
  <c r="S20" i="19"/>
  <c r="T20" i="19" s="1"/>
  <c r="Z135" i="18"/>
  <c r="Y135" i="18"/>
  <c r="X135" i="18"/>
  <c r="W135" i="18"/>
  <c r="V135" i="18"/>
  <c r="U135" i="18"/>
  <c r="R135" i="18"/>
  <c r="Q135" i="18"/>
  <c r="P135" i="18"/>
  <c r="O135" i="18"/>
  <c r="N135" i="18"/>
  <c r="M135" i="18"/>
  <c r="L135" i="18"/>
  <c r="K135" i="18"/>
  <c r="S135" i="18" s="1"/>
  <c r="J135" i="18"/>
  <c r="I135" i="18"/>
  <c r="H135" i="18"/>
  <c r="G135" i="18"/>
  <c r="F135" i="18"/>
  <c r="E135" i="18"/>
  <c r="AB135" i="18" s="1"/>
  <c r="AB134" i="18"/>
  <c r="T134" i="18"/>
  <c r="S134" i="18"/>
  <c r="AB133" i="18"/>
  <c r="S133" i="18"/>
  <c r="T133" i="18" s="1"/>
  <c r="AB132" i="18"/>
  <c r="T132" i="18"/>
  <c r="S132" i="18"/>
  <c r="AB131" i="18"/>
  <c r="S131" i="18"/>
  <c r="AB130" i="18"/>
  <c r="T130" i="18"/>
  <c r="S130" i="18"/>
  <c r="AB129" i="18"/>
  <c r="S129" i="18"/>
  <c r="T129" i="18" s="1"/>
  <c r="AB128" i="18"/>
  <c r="T128" i="18"/>
  <c r="S128" i="18"/>
  <c r="AB127" i="18"/>
  <c r="S127" i="18"/>
  <c r="AB126" i="18"/>
  <c r="T126" i="18"/>
  <c r="S126" i="18"/>
  <c r="AB125" i="18"/>
  <c r="S125" i="18"/>
  <c r="T125" i="18" s="1"/>
  <c r="AB124" i="18"/>
  <c r="T124" i="18"/>
  <c r="S124" i="18"/>
  <c r="AB123" i="18"/>
  <c r="S123" i="18"/>
  <c r="AB122" i="18"/>
  <c r="T122" i="18"/>
  <c r="S122" i="18"/>
  <c r="AB121" i="18"/>
  <c r="S121" i="18"/>
  <c r="T121" i="18" s="1"/>
  <c r="AB120" i="18"/>
  <c r="T120" i="18"/>
  <c r="S120" i="18"/>
  <c r="AB119" i="18"/>
  <c r="S119" i="18"/>
  <c r="AB118" i="18"/>
  <c r="T118" i="18"/>
  <c r="S118" i="18"/>
  <c r="AB117" i="18"/>
  <c r="S117" i="18"/>
  <c r="T117" i="18" s="1"/>
  <c r="AB116" i="18"/>
  <c r="T116" i="18"/>
  <c r="S116" i="18"/>
  <c r="AB115" i="18"/>
  <c r="S115" i="18"/>
  <c r="AB114" i="18"/>
  <c r="T114" i="18"/>
  <c r="S114" i="18"/>
  <c r="AB113" i="18"/>
  <c r="S113" i="18"/>
  <c r="T113" i="18" s="1"/>
  <c r="AB112" i="18"/>
  <c r="T112" i="18"/>
  <c r="S112" i="18"/>
  <c r="AB111" i="18"/>
  <c r="S111" i="18"/>
  <c r="AB110" i="18"/>
  <c r="T110" i="18"/>
  <c r="S110" i="18"/>
  <c r="AB109" i="18"/>
  <c r="S109" i="18"/>
  <c r="T109" i="18" s="1"/>
  <c r="AB108" i="18"/>
  <c r="T108" i="18"/>
  <c r="S108" i="18"/>
  <c r="AB107" i="18"/>
  <c r="S107" i="18"/>
  <c r="AB106" i="18"/>
  <c r="T106" i="18"/>
  <c r="S106" i="18"/>
  <c r="AB105" i="18"/>
  <c r="S105" i="18"/>
  <c r="T105" i="18" s="1"/>
  <c r="AB104" i="18"/>
  <c r="T104" i="18"/>
  <c r="S104" i="18"/>
  <c r="AB103" i="18"/>
  <c r="S103" i="18"/>
  <c r="AB102" i="18"/>
  <c r="T102" i="18"/>
  <c r="S102" i="18"/>
  <c r="AB101" i="18"/>
  <c r="S101" i="18"/>
  <c r="T101" i="18" s="1"/>
  <c r="AB100" i="18"/>
  <c r="T100" i="18"/>
  <c r="S100" i="18"/>
  <c r="AB99" i="18"/>
  <c r="S99" i="18"/>
  <c r="AB98" i="18"/>
  <c r="T98" i="18"/>
  <c r="S98" i="18"/>
  <c r="AB97" i="18"/>
  <c r="S97" i="18"/>
  <c r="T97" i="18" s="1"/>
  <c r="AB96" i="18"/>
  <c r="T96" i="18"/>
  <c r="S96" i="18"/>
  <c r="AB95" i="18"/>
  <c r="S95" i="18"/>
  <c r="AB94" i="18"/>
  <c r="T94" i="18"/>
  <c r="S94" i="18"/>
  <c r="AB93" i="18"/>
  <c r="S93" i="18"/>
  <c r="T93" i="18" s="1"/>
  <c r="AB92" i="18"/>
  <c r="T92" i="18"/>
  <c r="S92" i="18"/>
  <c r="AB91" i="18"/>
  <c r="S91" i="18"/>
  <c r="AB90" i="18"/>
  <c r="T90" i="18"/>
  <c r="S90" i="18"/>
  <c r="AB89" i="18"/>
  <c r="S89" i="18"/>
  <c r="T89" i="18" s="1"/>
  <c r="AB88" i="18"/>
  <c r="T88" i="18"/>
  <c r="S88" i="18"/>
  <c r="AB87" i="18"/>
  <c r="S87" i="18"/>
  <c r="AB86" i="18"/>
  <c r="T86" i="18"/>
  <c r="S86" i="18"/>
  <c r="AB85" i="18"/>
  <c r="S85" i="18"/>
  <c r="T85" i="18" s="1"/>
  <c r="AB84" i="18"/>
  <c r="T84" i="18"/>
  <c r="S84" i="18"/>
  <c r="AB83" i="18"/>
  <c r="S83" i="18"/>
  <c r="AB82" i="18"/>
  <c r="T82" i="18"/>
  <c r="S82" i="18"/>
  <c r="AB81" i="18"/>
  <c r="S81" i="18"/>
  <c r="T81" i="18" s="1"/>
  <c r="AB80" i="18"/>
  <c r="T80" i="18"/>
  <c r="S80" i="18"/>
  <c r="AB79" i="18"/>
  <c r="S79" i="18"/>
  <c r="AB78" i="18"/>
  <c r="T78" i="18"/>
  <c r="S78" i="18"/>
  <c r="AB77" i="18"/>
  <c r="S77" i="18"/>
  <c r="T77" i="18" s="1"/>
  <c r="AB76" i="18"/>
  <c r="T76" i="18"/>
  <c r="S76" i="18"/>
  <c r="AB75" i="18"/>
  <c r="S75" i="18"/>
  <c r="AB74" i="18"/>
  <c r="T74" i="18"/>
  <c r="S74" i="18"/>
  <c r="AB73" i="18"/>
  <c r="S73" i="18"/>
  <c r="T73" i="18" s="1"/>
  <c r="AB72" i="18"/>
  <c r="T72" i="18"/>
  <c r="S72" i="18"/>
  <c r="AB71" i="18"/>
  <c r="S71" i="18"/>
  <c r="AB70" i="18"/>
  <c r="T70" i="18"/>
  <c r="S70" i="18"/>
  <c r="AB69" i="18"/>
  <c r="S69" i="18"/>
  <c r="T69" i="18" s="1"/>
  <c r="AB68" i="18"/>
  <c r="T68" i="18"/>
  <c r="S68" i="18"/>
  <c r="AB67" i="18"/>
  <c r="S67" i="18"/>
  <c r="AB66" i="18"/>
  <c r="T66" i="18"/>
  <c r="S66" i="18"/>
  <c r="AB65" i="18"/>
  <c r="S65" i="18"/>
  <c r="T65" i="18" s="1"/>
  <c r="AB64" i="18"/>
  <c r="T64" i="18"/>
  <c r="S64" i="18"/>
  <c r="AB63" i="18"/>
  <c r="S63" i="18"/>
  <c r="AB62" i="18"/>
  <c r="T62" i="18"/>
  <c r="S62" i="18"/>
  <c r="AB61" i="18"/>
  <c r="S61" i="18"/>
  <c r="T61" i="18" s="1"/>
  <c r="AB60" i="18"/>
  <c r="T60" i="18"/>
  <c r="S60" i="18"/>
  <c r="AB59" i="18"/>
  <c r="S59" i="18"/>
  <c r="AB58" i="18"/>
  <c r="T58" i="18"/>
  <c r="S58" i="18"/>
  <c r="AB57" i="18"/>
  <c r="S57" i="18"/>
  <c r="T57" i="18" s="1"/>
  <c r="AB56" i="18"/>
  <c r="T56" i="18"/>
  <c r="S56" i="18"/>
  <c r="AB55" i="18"/>
  <c r="S55" i="18"/>
  <c r="AB54" i="18"/>
  <c r="T54" i="18"/>
  <c r="S54" i="18"/>
  <c r="AB53" i="18"/>
  <c r="S53" i="18"/>
  <c r="T53" i="18" s="1"/>
  <c r="AB52" i="18"/>
  <c r="T52" i="18"/>
  <c r="S52" i="18"/>
  <c r="AB51" i="18"/>
  <c r="S51" i="18"/>
  <c r="AB50" i="18"/>
  <c r="T50" i="18"/>
  <c r="S50" i="18"/>
  <c r="AB49" i="18"/>
  <c r="S49" i="18"/>
  <c r="AB48" i="18"/>
  <c r="T48" i="18"/>
  <c r="S48" i="18"/>
  <c r="AB47" i="18"/>
  <c r="S47" i="18"/>
  <c r="AB46" i="18"/>
  <c r="T46" i="18"/>
  <c r="S46" i="18"/>
  <c r="AB45" i="18"/>
  <c r="S45" i="18"/>
  <c r="AB44" i="18"/>
  <c r="T44" i="18"/>
  <c r="S44" i="18"/>
  <c r="AB43" i="18"/>
  <c r="S43" i="18"/>
  <c r="AB42" i="18"/>
  <c r="T42" i="18"/>
  <c r="S42" i="18"/>
  <c r="AB41" i="18"/>
  <c r="S41" i="18"/>
  <c r="AB40" i="18"/>
  <c r="T40" i="18"/>
  <c r="S40" i="18"/>
  <c r="AB39" i="18"/>
  <c r="S39" i="18"/>
  <c r="AB38" i="18"/>
  <c r="T38" i="18"/>
  <c r="S38" i="18"/>
  <c r="AB37" i="18"/>
  <c r="S37" i="18"/>
  <c r="AB36" i="18"/>
  <c r="T36" i="18"/>
  <c r="S36" i="18"/>
  <c r="AB35" i="18"/>
  <c r="S35" i="18"/>
  <c r="AB34" i="18"/>
  <c r="T34" i="18"/>
  <c r="S34" i="18"/>
  <c r="AB33" i="18"/>
  <c r="S33" i="18"/>
  <c r="AB32" i="18"/>
  <c r="T32" i="18"/>
  <c r="S32" i="18"/>
  <c r="AB31" i="18"/>
  <c r="S31" i="18"/>
  <c r="AB30" i="18"/>
  <c r="T30" i="18"/>
  <c r="S30" i="18"/>
  <c r="AA30" i="18" s="1"/>
  <c r="AB29" i="18"/>
  <c r="T29" i="18"/>
  <c r="S29" i="18"/>
  <c r="AB28" i="18"/>
  <c r="S28" i="18"/>
  <c r="AB27" i="18"/>
  <c r="S27" i="18"/>
  <c r="AB26" i="18"/>
  <c r="S26" i="18"/>
  <c r="T26" i="18" s="1"/>
  <c r="AB25" i="18"/>
  <c r="T25" i="18"/>
  <c r="S25" i="18"/>
  <c r="AB24" i="18"/>
  <c r="S24" i="18"/>
  <c r="AB23" i="18"/>
  <c r="S23" i="18"/>
  <c r="AB22" i="18"/>
  <c r="S22" i="18"/>
  <c r="T22" i="18" s="1"/>
  <c r="AB21" i="18"/>
  <c r="T21" i="18"/>
  <c r="S21" i="18"/>
  <c r="AB20" i="18"/>
  <c r="AA20" i="18"/>
  <c r="Z135" i="17"/>
  <c r="Y135" i="17"/>
  <c r="X135" i="17"/>
  <c r="W135" i="17"/>
  <c r="V135" i="17"/>
  <c r="U135" i="17"/>
  <c r="R135" i="17"/>
  <c r="Q135" i="17"/>
  <c r="P135" i="17"/>
  <c r="O135" i="17"/>
  <c r="N135" i="17"/>
  <c r="M135" i="17"/>
  <c r="L135" i="17"/>
  <c r="K135" i="17"/>
  <c r="J135" i="17" s="1"/>
  <c r="S135" i="17" s="1"/>
  <c r="I135" i="17"/>
  <c r="H135" i="17"/>
  <c r="G135" i="17"/>
  <c r="F135" i="17"/>
  <c r="J134" i="17"/>
  <c r="S134" i="17" s="1"/>
  <c r="S133" i="17"/>
  <c r="J133" i="17"/>
  <c r="E133" i="17"/>
  <c r="S132" i="17"/>
  <c r="J132" i="17"/>
  <c r="T132" i="17" s="1"/>
  <c r="J131" i="17"/>
  <c r="S131" i="17" s="1"/>
  <c r="J130" i="17"/>
  <c r="T130" i="17" s="1"/>
  <c r="J129" i="17"/>
  <c r="S129" i="17" s="1"/>
  <c r="J128" i="17"/>
  <c r="S128" i="17" s="1"/>
  <c r="E128" i="17"/>
  <c r="S127" i="17"/>
  <c r="J127" i="17"/>
  <c r="E127" i="17"/>
  <c r="S126" i="17"/>
  <c r="J126" i="17"/>
  <c r="T126" i="17" s="1"/>
  <c r="J125" i="17"/>
  <c r="S125" i="17" s="1"/>
  <c r="J124" i="17"/>
  <c r="T124" i="17" s="1"/>
  <c r="J123" i="17"/>
  <c r="S123" i="17" s="1"/>
  <c r="J122" i="17"/>
  <c r="T122" i="17" s="1"/>
  <c r="J121" i="17"/>
  <c r="S121" i="17" s="1"/>
  <c r="S120" i="17"/>
  <c r="J120" i="17"/>
  <c r="T120" i="17" s="1"/>
  <c r="J119" i="17"/>
  <c r="S119" i="17" s="1"/>
  <c r="E119" i="17"/>
  <c r="E119" i="20" s="1"/>
  <c r="J118" i="17"/>
  <c r="S118" i="17" s="1"/>
  <c r="E118" i="17"/>
  <c r="E118" i="20" s="1"/>
  <c r="J117" i="17"/>
  <c r="S117" i="17" s="1"/>
  <c r="E117" i="17"/>
  <c r="E117" i="20" s="1"/>
  <c r="J116" i="17"/>
  <c r="S116" i="17" s="1"/>
  <c r="E116" i="17"/>
  <c r="E116" i="20" s="1"/>
  <c r="J115" i="17"/>
  <c r="S115" i="17" s="1"/>
  <c r="E115" i="17"/>
  <c r="E115" i="20" s="1"/>
  <c r="J114" i="17"/>
  <c r="S114" i="17" s="1"/>
  <c r="S113" i="17"/>
  <c r="J113" i="17"/>
  <c r="E113" i="17"/>
  <c r="J112" i="17"/>
  <c r="S112" i="17" s="1"/>
  <c r="E112" i="17"/>
  <c r="S111" i="17"/>
  <c r="J111" i="17"/>
  <c r="T111" i="17" s="1"/>
  <c r="J110" i="17"/>
  <c r="S110" i="17" s="1"/>
  <c r="E110" i="17"/>
  <c r="J109" i="17"/>
  <c r="S109" i="17" s="1"/>
  <c r="J108" i="17"/>
  <c r="T108" i="17" s="1"/>
  <c r="J107" i="17"/>
  <c r="S107" i="17" s="1"/>
  <c r="E107" i="17"/>
  <c r="E107" i="20" s="1"/>
  <c r="J106" i="17"/>
  <c r="S106" i="17" s="1"/>
  <c r="S105" i="17"/>
  <c r="J105" i="17"/>
  <c r="E105" i="17"/>
  <c r="J104" i="17"/>
  <c r="S104" i="17" s="1"/>
  <c r="E104" i="17"/>
  <c r="S103" i="17"/>
  <c r="J103" i="17"/>
  <c r="E103" i="17"/>
  <c r="J102" i="17"/>
  <c r="S102" i="17" s="1"/>
  <c r="E102" i="17"/>
  <c r="S101" i="17"/>
  <c r="J101" i="17"/>
  <c r="E101" i="17"/>
  <c r="J100" i="17"/>
  <c r="S100" i="17" s="1"/>
  <c r="E100" i="17"/>
  <c r="S99" i="17"/>
  <c r="J99" i="17"/>
  <c r="E99" i="17"/>
  <c r="J98" i="17"/>
  <c r="S98" i="17" s="1"/>
  <c r="E98" i="17"/>
  <c r="S97" i="17"/>
  <c r="J97" i="17"/>
  <c r="E97" i="17"/>
  <c r="J96" i="17"/>
  <c r="S96" i="17" s="1"/>
  <c r="E96" i="17"/>
  <c r="S95" i="17"/>
  <c r="J95" i="17"/>
  <c r="E95" i="17"/>
  <c r="J94" i="17"/>
  <c r="S94" i="17" s="1"/>
  <c r="E94" i="17"/>
  <c r="S93" i="17"/>
  <c r="J93" i="17"/>
  <c r="E93" i="17"/>
  <c r="J92" i="17"/>
  <c r="T92" i="17" s="1"/>
  <c r="J91" i="17"/>
  <c r="S91" i="17" s="1"/>
  <c r="E91" i="17"/>
  <c r="E91" i="20" s="1"/>
  <c r="J90" i="17"/>
  <c r="S90" i="17" s="1"/>
  <c r="S89" i="17"/>
  <c r="J89" i="17"/>
  <c r="E89" i="17"/>
  <c r="J88" i="17"/>
  <c r="T88" i="17" s="1"/>
  <c r="J87" i="17"/>
  <c r="S87" i="17" s="1"/>
  <c r="S86" i="17"/>
  <c r="J86" i="17"/>
  <c r="T86" i="17" s="1"/>
  <c r="J85" i="17"/>
  <c r="S85" i="17" s="1"/>
  <c r="J84" i="17"/>
  <c r="T84" i="17" s="1"/>
  <c r="J83" i="17"/>
  <c r="S83" i="17" s="1"/>
  <c r="S82" i="17"/>
  <c r="J82" i="17"/>
  <c r="T82" i="17" s="1"/>
  <c r="J81" i="17"/>
  <c r="S81" i="17" s="1"/>
  <c r="J80" i="17"/>
  <c r="T80" i="17" s="1"/>
  <c r="J79" i="17"/>
  <c r="S79" i="17" s="1"/>
  <c r="S78" i="17"/>
  <c r="J78" i="17"/>
  <c r="T78" i="17" s="1"/>
  <c r="J77" i="17"/>
  <c r="S77" i="17" s="1"/>
  <c r="J76" i="17"/>
  <c r="T76" i="17" s="1"/>
  <c r="J75" i="17"/>
  <c r="S75" i="17" s="1"/>
  <c r="S74" i="17"/>
  <c r="J74" i="17"/>
  <c r="T74" i="17" s="1"/>
  <c r="J73" i="17"/>
  <c r="S73" i="17" s="1"/>
  <c r="J72" i="17"/>
  <c r="T72" i="17" s="1"/>
  <c r="J71" i="17"/>
  <c r="S71" i="17" s="1"/>
  <c r="S70" i="17"/>
  <c r="J70" i="17"/>
  <c r="T70" i="17" s="1"/>
  <c r="J69" i="17"/>
  <c r="S69" i="17" s="1"/>
  <c r="J68" i="17"/>
  <c r="T68" i="17" s="1"/>
  <c r="J67" i="17"/>
  <c r="S67" i="17" s="1"/>
  <c r="S66" i="17"/>
  <c r="J66" i="17"/>
  <c r="T66" i="17" s="1"/>
  <c r="J65" i="17"/>
  <c r="S65" i="17" s="1"/>
  <c r="J64" i="17"/>
  <c r="T64" i="17" s="1"/>
  <c r="J63" i="17"/>
  <c r="S63" i="17" s="1"/>
  <c r="S62" i="17"/>
  <c r="J62" i="17"/>
  <c r="T62" i="17" s="1"/>
  <c r="J61" i="17"/>
  <c r="S61" i="17" s="1"/>
  <c r="J60" i="17"/>
  <c r="T60" i="17" s="1"/>
  <c r="J59" i="17"/>
  <c r="S59" i="17" s="1"/>
  <c r="S58" i="17"/>
  <c r="J58" i="17"/>
  <c r="T58" i="17" s="1"/>
  <c r="J57" i="17"/>
  <c r="S57" i="17" s="1"/>
  <c r="J56" i="17"/>
  <c r="T56" i="17" s="1"/>
  <c r="J55" i="17"/>
  <c r="S55" i="17" s="1"/>
  <c r="S54" i="17"/>
  <c r="J54" i="17"/>
  <c r="T54" i="17" s="1"/>
  <c r="J53" i="17"/>
  <c r="S53" i="17" s="1"/>
  <c r="E53" i="17"/>
  <c r="S52" i="17"/>
  <c r="J52" i="17"/>
  <c r="E52" i="17"/>
  <c r="J51" i="17"/>
  <c r="S51" i="17" s="1"/>
  <c r="E51" i="17"/>
  <c r="S50" i="17"/>
  <c r="J50" i="17"/>
  <c r="T50" i="17" s="1"/>
  <c r="J49" i="17"/>
  <c r="T49" i="17" s="1"/>
  <c r="J48" i="17"/>
  <c r="T48" i="17" s="1"/>
  <c r="J47" i="17"/>
  <c r="T47" i="17" s="1"/>
  <c r="J46" i="17"/>
  <c r="S46" i="17" s="1"/>
  <c r="J45" i="17"/>
  <c r="T45" i="17" s="1"/>
  <c r="J44" i="17"/>
  <c r="S44" i="17" s="1"/>
  <c r="S43" i="17"/>
  <c r="J43" i="17"/>
  <c r="T43" i="17" s="1"/>
  <c r="J42" i="17"/>
  <c r="S42" i="17" s="1"/>
  <c r="J41" i="17"/>
  <c r="T41" i="17" s="1"/>
  <c r="J40" i="17"/>
  <c r="S40" i="17" s="1"/>
  <c r="S39" i="17"/>
  <c r="J39" i="17"/>
  <c r="T39" i="17" s="1"/>
  <c r="J38" i="17"/>
  <c r="S38" i="17" s="1"/>
  <c r="J37" i="17"/>
  <c r="T37" i="17" s="1"/>
  <c r="J36" i="17"/>
  <c r="S35" i="17"/>
  <c r="J35" i="17"/>
  <c r="J34" i="17"/>
  <c r="J33" i="17"/>
  <c r="J32" i="17"/>
  <c r="S31" i="17"/>
  <c r="J31" i="17"/>
  <c r="J30" i="17"/>
  <c r="J29" i="17"/>
  <c r="J28" i="17"/>
  <c r="S27" i="17"/>
  <c r="J27" i="17"/>
  <c r="J26" i="17"/>
  <c r="J25" i="17"/>
  <c r="J24" i="17"/>
  <c r="S23" i="17"/>
  <c r="J23" i="17"/>
  <c r="J22" i="17"/>
  <c r="J21" i="17"/>
  <c r="J20" i="17"/>
  <c r="S20" i="17" s="1"/>
  <c r="U20" i="20"/>
  <c r="S22" i="17" l="1"/>
  <c r="J22" i="20"/>
  <c r="S22" i="20" s="1"/>
  <c r="T33" i="17"/>
  <c r="J33" i="20"/>
  <c r="S33" i="20" s="1"/>
  <c r="S26" i="17"/>
  <c r="J26" i="20"/>
  <c r="S26" i="20" s="1"/>
  <c r="S34" i="17"/>
  <c r="J34" i="20"/>
  <c r="S34" i="20" s="1"/>
  <c r="T52" i="17"/>
  <c r="E52" i="20"/>
  <c r="T95" i="17"/>
  <c r="E95" i="20"/>
  <c r="T99" i="17"/>
  <c r="E99" i="20"/>
  <c r="T103" i="17"/>
  <c r="E103" i="20"/>
  <c r="S122" i="17"/>
  <c r="AA21" i="18"/>
  <c r="AA25" i="18"/>
  <c r="AA29" i="18"/>
  <c r="T35" i="18"/>
  <c r="AA35" i="18" s="1"/>
  <c r="T43" i="18"/>
  <c r="AA43" i="18" s="1"/>
  <c r="T50" i="20"/>
  <c r="T54" i="20"/>
  <c r="T58" i="20"/>
  <c r="T62" i="20"/>
  <c r="T66" i="20"/>
  <c r="T70" i="20"/>
  <c r="T74" i="20"/>
  <c r="T82" i="20"/>
  <c r="T86" i="20"/>
  <c r="T102" i="20"/>
  <c r="T122" i="20"/>
  <c r="T126" i="20"/>
  <c r="S30" i="17"/>
  <c r="J30" i="20"/>
  <c r="S30" i="20" s="1"/>
  <c r="T21" i="17"/>
  <c r="J21" i="20"/>
  <c r="S21" i="20" s="1"/>
  <c r="T29" i="17"/>
  <c r="J29" i="20"/>
  <c r="S29" i="20" s="1"/>
  <c r="S21" i="17"/>
  <c r="S24" i="17"/>
  <c r="J24" i="20"/>
  <c r="S24" i="20" s="1"/>
  <c r="T27" i="17"/>
  <c r="J27" i="20"/>
  <c r="S27" i="20" s="1"/>
  <c r="S29" i="17"/>
  <c r="S32" i="17"/>
  <c r="J32" i="20"/>
  <c r="S32" i="20" s="1"/>
  <c r="T35" i="17"/>
  <c r="J35" i="20"/>
  <c r="S35" i="20" s="1"/>
  <c r="S37" i="17"/>
  <c r="S45" i="17"/>
  <c r="S48" i="17"/>
  <c r="E135" i="17"/>
  <c r="T135" i="17" s="1"/>
  <c r="E51" i="20"/>
  <c r="S56" i="17"/>
  <c r="S64" i="17"/>
  <c r="S72" i="17"/>
  <c r="S80" i="17"/>
  <c r="S88" i="17"/>
  <c r="S92" i="17"/>
  <c r="T94" i="17"/>
  <c r="T94" i="20" s="1"/>
  <c r="E94" i="20"/>
  <c r="T98" i="17"/>
  <c r="T98" i="20" s="1"/>
  <c r="E98" i="20"/>
  <c r="T102" i="17"/>
  <c r="E102" i="20"/>
  <c r="S108" i="17"/>
  <c r="AA37" i="18"/>
  <c r="T37" i="18"/>
  <c r="AA45" i="18"/>
  <c r="T45" i="18"/>
  <c r="T43" i="20"/>
  <c r="T25" i="17"/>
  <c r="J25" i="20"/>
  <c r="S25" i="20" s="1"/>
  <c r="T97" i="17"/>
  <c r="E97" i="20"/>
  <c r="T101" i="17"/>
  <c r="E101" i="20"/>
  <c r="T105" i="17"/>
  <c r="E105" i="20"/>
  <c r="T113" i="17"/>
  <c r="E113" i="20"/>
  <c r="T128" i="17"/>
  <c r="E128" i="20"/>
  <c r="T24" i="18"/>
  <c r="AA24" i="18" s="1"/>
  <c r="T28" i="18"/>
  <c r="AA28" i="18" s="1"/>
  <c r="T31" i="18"/>
  <c r="AA31" i="18" s="1"/>
  <c r="T39" i="18"/>
  <c r="T39" i="20" s="1"/>
  <c r="T47" i="18"/>
  <c r="T47" i="20" s="1"/>
  <c r="T48" i="20"/>
  <c r="T52" i="20"/>
  <c r="T56" i="20"/>
  <c r="T60" i="20"/>
  <c r="T64" i="20"/>
  <c r="T68" i="20"/>
  <c r="T72" i="20"/>
  <c r="T76" i="20"/>
  <c r="T80" i="20"/>
  <c r="T84" i="20"/>
  <c r="T92" i="20"/>
  <c r="T108" i="20"/>
  <c r="T112" i="20"/>
  <c r="T120" i="20"/>
  <c r="T124" i="20"/>
  <c r="T128" i="20"/>
  <c r="T132" i="20"/>
  <c r="T89" i="17"/>
  <c r="E89" i="20"/>
  <c r="T93" i="17"/>
  <c r="E93" i="20"/>
  <c r="T23" i="17"/>
  <c r="J23" i="20"/>
  <c r="S23" i="20" s="1"/>
  <c r="S25" i="17"/>
  <c r="S28" i="17"/>
  <c r="J28" i="20"/>
  <c r="S28" i="20" s="1"/>
  <c r="T31" i="17"/>
  <c r="J31" i="20"/>
  <c r="S31" i="20" s="1"/>
  <c r="S33" i="17"/>
  <c r="S36" i="17"/>
  <c r="J36" i="20"/>
  <c r="S36" i="20" s="1"/>
  <c r="S41" i="17"/>
  <c r="T53" i="17"/>
  <c r="E53" i="20"/>
  <c r="S60" i="17"/>
  <c r="S68" i="17"/>
  <c r="S76" i="17"/>
  <c r="S84" i="17"/>
  <c r="T96" i="17"/>
  <c r="T96" i="20" s="1"/>
  <c r="E96" i="20"/>
  <c r="T100" i="17"/>
  <c r="T100" i="20" s="1"/>
  <c r="E100" i="20"/>
  <c r="T104" i="17"/>
  <c r="T104" i="20" s="1"/>
  <c r="E104" i="20"/>
  <c r="T112" i="17"/>
  <c r="E112" i="20"/>
  <c r="S124" i="17"/>
  <c r="T127" i="17"/>
  <c r="E127" i="20"/>
  <c r="S130" i="17"/>
  <c r="T133" i="17"/>
  <c r="T133" i="20" s="1"/>
  <c r="E133" i="20"/>
  <c r="AA22" i="18"/>
  <c r="T23" i="18"/>
  <c r="AA23" i="18" s="1"/>
  <c r="T27" i="18"/>
  <c r="T27" i="20" s="1"/>
  <c r="AA33" i="18"/>
  <c r="T33" i="18"/>
  <c r="AA41" i="18"/>
  <c r="T41" i="18"/>
  <c r="AA49" i="18"/>
  <c r="T49" i="18"/>
  <c r="T41" i="20"/>
  <c r="T45" i="20"/>
  <c r="T53" i="20"/>
  <c r="T89" i="20"/>
  <c r="T93" i="20"/>
  <c r="T97" i="20"/>
  <c r="T101" i="20"/>
  <c r="T105" i="20"/>
  <c r="T113" i="20"/>
  <c r="AA32" i="18"/>
  <c r="AA36" i="18"/>
  <c r="AA40" i="18"/>
  <c r="AA44" i="18"/>
  <c r="AA48" i="18"/>
  <c r="AA52" i="18"/>
  <c r="AA56" i="18"/>
  <c r="AA60" i="18"/>
  <c r="AA64" i="18"/>
  <c r="AA68" i="18"/>
  <c r="AA72" i="18"/>
  <c r="AA76" i="18"/>
  <c r="AA80" i="18"/>
  <c r="AA84" i="18"/>
  <c r="AA88" i="18"/>
  <c r="AA92" i="18"/>
  <c r="AA96" i="18"/>
  <c r="AA100" i="18"/>
  <c r="AA104" i="18"/>
  <c r="AA108" i="18"/>
  <c r="AA112" i="18"/>
  <c r="AA116" i="18"/>
  <c r="AA120" i="18"/>
  <c r="AA124" i="18"/>
  <c r="AA128" i="18"/>
  <c r="AA132" i="18"/>
  <c r="T23" i="20"/>
  <c r="T31" i="20"/>
  <c r="T35" i="20"/>
  <c r="AA51" i="18"/>
  <c r="AA59" i="18"/>
  <c r="AA67" i="18"/>
  <c r="AA75" i="18"/>
  <c r="AA83" i="18"/>
  <c r="AA91" i="18"/>
  <c r="AA99" i="18"/>
  <c r="AA107" i="18"/>
  <c r="AA115" i="18"/>
  <c r="AA34" i="18"/>
  <c r="AA38" i="18"/>
  <c r="AA42" i="18"/>
  <c r="AA46" i="18"/>
  <c r="T51" i="18"/>
  <c r="T51" i="20" s="1"/>
  <c r="AA54" i="18"/>
  <c r="T55" i="18"/>
  <c r="AA55" i="18" s="1"/>
  <c r="AA58" i="18"/>
  <c r="T59" i="18"/>
  <c r="T59" i="20" s="1"/>
  <c r="AA62" i="18"/>
  <c r="T63" i="18"/>
  <c r="T63" i="20" s="1"/>
  <c r="AA66" i="18"/>
  <c r="T67" i="18"/>
  <c r="T67" i="20" s="1"/>
  <c r="AA70" i="18"/>
  <c r="T71" i="18"/>
  <c r="AA71" i="18" s="1"/>
  <c r="AA74" i="18"/>
  <c r="T75" i="18"/>
  <c r="T75" i="20" s="1"/>
  <c r="AA78" i="18"/>
  <c r="T79" i="18"/>
  <c r="T79" i="20" s="1"/>
  <c r="AA82" i="18"/>
  <c r="T83" i="18"/>
  <c r="T83" i="20" s="1"/>
  <c r="AA86" i="18"/>
  <c r="T87" i="18"/>
  <c r="T87" i="20" s="1"/>
  <c r="T85" i="20" s="1"/>
  <c r="AA90" i="18"/>
  <c r="T91" i="18"/>
  <c r="T91" i="20" s="1"/>
  <c r="AA94" i="18"/>
  <c r="T95" i="18"/>
  <c r="T95" i="20" s="1"/>
  <c r="AA98" i="18"/>
  <c r="T99" i="18"/>
  <c r="T99" i="20" s="1"/>
  <c r="AA102" i="18"/>
  <c r="T103" i="18"/>
  <c r="T103" i="20" s="1"/>
  <c r="AA106" i="18"/>
  <c r="T107" i="18"/>
  <c r="T107" i="20" s="1"/>
  <c r="AA110" i="18"/>
  <c r="T111" i="18"/>
  <c r="T111" i="20" s="1"/>
  <c r="T110" i="20" s="1"/>
  <c r="AA114" i="18"/>
  <c r="T115" i="18"/>
  <c r="T115" i="20" s="1"/>
  <c r="AA118" i="18"/>
  <c r="T119" i="18"/>
  <c r="T119" i="20" s="1"/>
  <c r="T123" i="18"/>
  <c r="T123" i="20" s="1"/>
  <c r="AA126" i="18"/>
  <c r="T127" i="18"/>
  <c r="T127" i="20" s="1"/>
  <c r="AA130" i="18"/>
  <c r="T131" i="18"/>
  <c r="T131" i="20" s="1"/>
  <c r="T130" i="20" s="1"/>
  <c r="AA134" i="18"/>
  <c r="T21" i="20"/>
  <c r="T25" i="20"/>
  <c r="T29" i="20"/>
  <c r="T33" i="20"/>
  <c r="AA53" i="18"/>
  <c r="AA57" i="18"/>
  <c r="AA61" i="18"/>
  <c r="AA65" i="18"/>
  <c r="AA69" i="18"/>
  <c r="AA73" i="18"/>
  <c r="AA77" i="18"/>
  <c r="AA81" i="18"/>
  <c r="AA85" i="18"/>
  <c r="AA89" i="18"/>
  <c r="AA93" i="18"/>
  <c r="AA97" i="18"/>
  <c r="AA101" i="18"/>
  <c r="AA105" i="18"/>
  <c r="AA109" i="18"/>
  <c r="AA113" i="18"/>
  <c r="AA117" i="18"/>
  <c r="AA121" i="18"/>
  <c r="AA125" i="18"/>
  <c r="AA129" i="18"/>
  <c r="AA133" i="18"/>
  <c r="E37" i="20"/>
  <c r="F114" i="20"/>
  <c r="X37" i="20"/>
  <c r="L37" i="20"/>
  <c r="K49" i="20"/>
  <c r="U57" i="20"/>
  <c r="K57" i="20"/>
  <c r="W71" i="20"/>
  <c r="R71" i="20"/>
  <c r="M71" i="20"/>
  <c r="H71" i="20"/>
  <c r="F37" i="20"/>
  <c r="Q37" i="20"/>
  <c r="G49" i="20"/>
  <c r="P49" i="20"/>
  <c r="I37" i="20"/>
  <c r="U37" i="20"/>
  <c r="V37" i="20"/>
  <c r="O37" i="20"/>
  <c r="R49" i="20"/>
  <c r="M49" i="20"/>
  <c r="H49" i="20"/>
  <c r="X49" i="20"/>
  <c r="W57" i="20"/>
  <c r="R57" i="20"/>
  <c r="M57" i="20"/>
  <c r="H57" i="20"/>
  <c r="X71" i="20"/>
  <c r="V71" i="20"/>
  <c r="Q71" i="20"/>
  <c r="O71" i="20"/>
  <c r="L71" i="20"/>
  <c r="I71" i="20"/>
  <c r="G71" i="20"/>
  <c r="Z78" i="20"/>
  <c r="W78" i="20"/>
  <c r="U78" i="20"/>
  <c r="R78" i="20"/>
  <c r="P78" i="20"/>
  <c r="M78" i="20"/>
  <c r="K78" i="20"/>
  <c r="K135" i="20" s="1"/>
  <c r="H78" i="20"/>
  <c r="F78" i="20"/>
  <c r="X85" i="20"/>
  <c r="V85" i="20"/>
  <c r="Q85" i="20"/>
  <c r="N85" i="20" s="1"/>
  <c r="O85" i="20"/>
  <c r="L85" i="20"/>
  <c r="I85" i="20"/>
  <c r="G85" i="20"/>
  <c r="Z88" i="20"/>
  <c r="W88" i="20"/>
  <c r="U88" i="20"/>
  <c r="R88" i="20"/>
  <c r="P88" i="20"/>
  <c r="N88" i="20" s="1"/>
  <c r="M88" i="20"/>
  <c r="K88" i="20"/>
  <c r="H88" i="20"/>
  <c r="Z110" i="20"/>
  <c r="W110" i="20"/>
  <c r="U110" i="20"/>
  <c r="R110" i="20"/>
  <c r="P110" i="20"/>
  <c r="M110" i="20"/>
  <c r="K110" i="20"/>
  <c r="H110" i="20"/>
  <c r="F110" i="20"/>
  <c r="X114" i="20"/>
  <c r="X135" i="20" s="1"/>
  <c r="V114" i="20"/>
  <c r="Q114" i="20"/>
  <c r="Q135" i="20" s="1"/>
  <c r="O114" i="20"/>
  <c r="L114" i="20"/>
  <c r="I114" i="20"/>
  <c r="G114" i="20"/>
  <c r="Z121" i="20"/>
  <c r="Z135" i="20" s="1"/>
  <c r="W121" i="20"/>
  <c r="U121" i="20"/>
  <c r="U135" i="20" s="1"/>
  <c r="F121" i="20"/>
  <c r="Q121" i="20"/>
  <c r="O121" i="20"/>
  <c r="N121" i="20" s="1"/>
  <c r="J121" i="20" s="1"/>
  <c r="S121" i="20" s="1"/>
  <c r="L121" i="20"/>
  <c r="I121" i="20"/>
  <c r="H37" i="20"/>
  <c r="W37" i="20"/>
  <c r="R37" i="20"/>
  <c r="P37" i="20"/>
  <c r="P135" i="20" s="1"/>
  <c r="M37" i="20"/>
  <c r="K37" i="20"/>
  <c r="Z49" i="20"/>
  <c r="W49" i="20"/>
  <c r="U49" i="20"/>
  <c r="F49" i="20"/>
  <c r="Q49" i="20"/>
  <c r="O49" i="20"/>
  <c r="L49" i="20"/>
  <c r="I49" i="20"/>
  <c r="X57" i="20"/>
  <c r="V57" i="20"/>
  <c r="Q57" i="20"/>
  <c r="N57" i="20" s="1"/>
  <c r="O57" i="20"/>
  <c r="L57" i="20"/>
  <c r="J57" i="20" s="1"/>
  <c r="S57" i="20" s="1"/>
  <c r="I57" i="20"/>
  <c r="F57" i="20"/>
  <c r="Z37" i="20"/>
  <c r="F20" i="20"/>
  <c r="N78" i="20"/>
  <c r="N110" i="20"/>
  <c r="V135" i="20"/>
  <c r="N134" i="20"/>
  <c r="H20" i="20"/>
  <c r="N48" i="20"/>
  <c r="N46" i="20"/>
  <c r="N44" i="20"/>
  <c r="N42" i="20"/>
  <c r="N40" i="20"/>
  <c r="N38" i="20"/>
  <c r="E110" i="20"/>
  <c r="N56" i="20"/>
  <c r="N54" i="20"/>
  <c r="N52" i="20"/>
  <c r="N50" i="20"/>
  <c r="N69" i="20"/>
  <c r="N67" i="20"/>
  <c r="N65" i="20"/>
  <c r="N63" i="20"/>
  <c r="N61" i="20"/>
  <c r="N59" i="20"/>
  <c r="N77" i="20"/>
  <c r="N75" i="20"/>
  <c r="N73" i="20"/>
  <c r="N83" i="20"/>
  <c r="N81" i="20"/>
  <c r="N79" i="20"/>
  <c r="N86" i="20"/>
  <c r="N108" i="20"/>
  <c r="N106" i="20"/>
  <c r="N104" i="20"/>
  <c r="N102" i="20"/>
  <c r="N100" i="20"/>
  <c r="N98" i="20"/>
  <c r="N96" i="20"/>
  <c r="N94" i="20"/>
  <c r="N92" i="20"/>
  <c r="N90" i="20"/>
  <c r="N113" i="20"/>
  <c r="N111" i="20"/>
  <c r="N119" i="20"/>
  <c r="N117" i="20"/>
  <c r="N115" i="20"/>
  <c r="N128" i="20"/>
  <c r="N126" i="20"/>
  <c r="N124" i="20"/>
  <c r="N122" i="20"/>
  <c r="N132" i="20"/>
  <c r="N131" i="20"/>
  <c r="N71" i="20"/>
  <c r="N114" i="20"/>
  <c r="N130" i="20"/>
  <c r="W135" i="20"/>
  <c r="R135" i="20"/>
  <c r="M135" i="20"/>
  <c r="N47" i="20"/>
  <c r="N45" i="20"/>
  <c r="N43" i="20"/>
  <c r="N41" i="20"/>
  <c r="N39" i="20"/>
  <c r="E130" i="20"/>
  <c r="E114" i="20"/>
  <c r="E88" i="20"/>
  <c r="E71" i="20"/>
  <c r="N55" i="20"/>
  <c r="J55" i="20" s="1"/>
  <c r="S55" i="20" s="1"/>
  <c r="N53" i="20"/>
  <c r="N51" i="20"/>
  <c r="J51" i="20" s="1"/>
  <c r="S51" i="20" s="1"/>
  <c r="Y51" i="20" s="1"/>
  <c r="N70" i="20"/>
  <c r="J70" i="20" s="1"/>
  <c r="S70" i="20" s="1"/>
  <c r="Y70" i="20" s="1"/>
  <c r="N68" i="20"/>
  <c r="N66" i="20"/>
  <c r="N64" i="20"/>
  <c r="N62" i="20"/>
  <c r="N60" i="20"/>
  <c r="N58" i="20"/>
  <c r="J58" i="20" s="1"/>
  <c r="S58" i="20" s="1"/>
  <c r="Y58" i="20" s="1"/>
  <c r="N76" i="20"/>
  <c r="J76" i="20" s="1"/>
  <c r="S76" i="20" s="1"/>
  <c r="Y76" i="20" s="1"/>
  <c r="N74" i="20"/>
  <c r="N72" i="20"/>
  <c r="J72" i="20" s="1"/>
  <c r="S72" i="20" s="1"/>
  <c r="Y72" i="20" s="1"/>
  <c r="N84" i="20"/>
  <c r="N82" i="20"/>
  <c r="J82" i="20" s="1"/>
  <c r="S82" i="20" s="1"/>
  <c r="Y82" i="20" s="1"/>
  <c r="N80" i="20"/>
  <c r="J80" i="20" s="1"/>
  <c r="S80" i="20" s="1"/>
  <c r="Y80" i="20" s="1"/>
  <c r="N87" i="20"/>
  <c r="N109" i="20"/>
  <c r="J109" i="20" s="1"/>
  <c r="S109" i="20" s="1"/>
  <c r="N107" i="20"/>
  <c r="N105" i="20"/>
  <c r="N103" i="20"/>
  <c r="N101" i="20"/>
  <c r="J101" i="20" s="1"/>
  <c r="S101" i="20" s="1"/>
  <c r="Y101" i="20" s="1"/>
  <c r="N99" i="20"/>
  <c r="N97" i="20"/>
  <c r="J97" i="20" s="1"/>
  <c r="S97" i="20" s="1"/>
  <c r="Y97" i="20" s="1"/>
  <c r="N95" i="20"/>
  <c r="J95" i="20" s="1"/>
  <c r="S95" i="20" s="1"/>
  <c r="Y95" i="20" s="1"/>
  <c r="N93" i="20"/>
  <c r="N91" i="20"/>
  <c r="J91" i="20" s="1"/>
  <c r="S91" i="20" s="1"/>
  <c r="Y91" i="20" s="1"/>
  <c r="N89" i="20"/>
  <c r="N112" i="20"/>
  <c r="J112" i="20" s="1"/>
  <c r="S112" i="20" s="1"/>
  <c r="Y112" i="20" s="1"/>
  <c r="N120" i="20"/>
  <c r="N118" i="20"/>
  <c r="J118" i="20" s="1"/>
  <c r="S118" i="20" s="1"/>
  <c r="Y118" i="20" s="1"/>
  <c r="N116" i="20"/>
  <c r="N129" i="20"/>
  <c r="J129" i="20" s="1"/>
  <c r="S129" i="20" s="1"/>
  <c r="N127" i="20"/>
  <c r="N125" i="20"/>
  <c r="J125" i="20" s="1"/>
  <c r="S125" i="20" s="1"/>
  <c r="N123" i="20"/>
  <c r="N133" i="20"/>
  <c r="J133" i="20" s="1"/>
  <c r="S133" i="20" s="1"/>
  <c r="Y133" i="20" s="1"/>
  <c r="J71" i="20"/>
  <c r="S71" i="20" s="1"/>
  <c r="J114" i="20"/>
  <c r="S114" i="20" s="1"/>
  <c r="J130" i="20"/>
  <c r="S130" i="20" s="1"/>
  <c r="J47" i="20"/>
  <c r="S47" i="20" s="1"/>
  <c r="J45" i="20"/>
  <c r="S45" i="20" s="1"/>
  <c r="Y45" i="20" s="1"/>
  <c r="J43" i="20"/>
  <c r="S43" i="20" s="1"/>
  <c r="Y43" i="20" s="1"/>
  <c r="J41" i="20"/>
  <c r="S41" i="20" s="1"/>
  <c r="Y41" i="20" s="1"/>
  <c r="J39" i="20"/>
  <c r="S39" i="20" s="1"/>
  <c r="J38" i="20"/>
  <c r="S38" i="20" s="1"/>
  <c r="J53" i="20"/>
  <c r="S53" i="20" s="1"/>
  <c r="Y53" i="20" s="1"/>
  <c r="J68" i="20"/>
  <c r="S68" i="20" s="1"/>
  <c r="Y68" i="20" s="1"/>
  <c r="J66" i="20"/>
  <c r="S66" i="20" s="1"/>
  <c r="Y66" i="20" s="1"/>
  <c r="J64" i="20"/>
  <c r="S64" i="20" s="1"/>
  <c r="Y64" i="20" s="1"/>
  <c r="J62" i="20"/>
  <c r="S62" i="20" s="1"/>
  <c r="Y62" i="20" s="1"/>
  <c r="J60" i="20"/>
  <c r="S60" i="20" s="1"/>
  <c r="Y60" i="20" s="1"/>
  <c r="J74" i="20"/>
  <c r="S74" i="20" s="1"/>
  <c r="Y74" i="20" s="1"/>
  <c r="J84" i="20"/>
  <c r="S84" i="20" s="1"/>
  <c r="Y84" i="20" s="1"/>
  <c r="J87" i="20"/>
  <c r="S87" i="20" s="1"/>
  <c r="J107" i="20"/>
  <c r="S107" i="20" s="1"/>
  <c r="J105" i="20"/>
  <c r="S105" i="20" s="1"/>
  <c r="Y105" i="20" s="1"/>
  <c r="J103" i="20"/>
  <c r="S103" i="20" s="1"/>
  <c r="J99" i="20"/>
  <c r="S99" i="20" s="1"/>
  <c r="J93" i="20"/>
  <c r="S93" i="20" s="1"/>
  <c r="Y93" i="20" s="1"/>
  <c r="J89" i="20"/>
  <c r="S89" i="20" s="1"/>
  <c r="Y89" i="20" s="1"/>
  <c r="J120" i="20"/>
  <c r="S120" i="20" s="1"/>
  <c r="Y120" i="20" s="1"/>
  <c r="J116" i="20"/>
  <c r="S116" i="20" s="1"/>
  <c r="J127" i="20"/>
  <c r="S127" i="20" s="1"/>
  <c r="J123" i="20"/>
  <c r="S123" i="20" s="1"/>
  <c r="J132" i="20"/>
  <c r="S132" i="20" s="1"/>
  <c r="Y132" i="20" s="1"/>
  <c r="J110" i="20"/>
  <c r="S110" i="20" s="1"/>
  <c r="J134" i="20"/>
  <c r="S134" i="20" s="1"/>
  <c r="J48" i="20"/>
  <c r="S48" i="20" s="1"/>
  <c r="Y48" i="20" s="1"/>
  <c r="J46" i="20"/>
  <c r="S46" i="20" s="1"/>
  <c r="J44" i="20"/>
  <c r="S44" i="20" s="1"/>
  <c r="J42" i="20"/>
  <c r="S42" i="20" s="1"/>
  <c r="J40" i="20"/>
  <c r="S40" i="20" s="1"/>
  <c r="J56" i="20"/>
  <c r="S56" i="20" s="1"/>
  <c r="Y56" i="20" s="1"/>
  <c r="J54" i="20"/>
  <c r="S54" i="20" s="1"/>
  <c r="Y54" i="20" s="1"/>
  <c r="J52" i="20"/>
  <c r="S52" i="20" s="1"/>
  <c r="Y52" i="20" s="1"/>
  <c r="J50" i="20"/>
  <c r="S50" i="20" s="1"/>
  <c r="Y50" i="20" s="1"/>
  <c r="J69" i="20"/>
  <c r="S69" i="20" s="1"/>
  <c r="J67" i="20"/>
  <c r="S67" i="20" s="1"/>
  <c r="J65" i="20"/>
  <c r="S65" i="20" s="1"/>
  <c r="J63" i="20"/>
  <c r="S63" i="20" s="1"/>
  <c r="J61" i="20"/>
  <c r="S61" i="20" s="1"/>
  <c r="J59" i="20"/>
  <c r="S59" i="20" s="1"/>
  <c r="J77" i="20"/>
  <c r="S77" i="20" s="1"/>
  <c r="J75" i="20"/>
  <c r="S75" i="20" s="1"/>
  <c r="J73" i="20"/>
  <c r="S73" i="20" s="1"/>
  <c r="J83" i="20"/>
  <c r="S83" i="20" s="1"/>
  <c r="J81" i="20"/>
  <c r="S81" i="20" s="1"/>
  <c r="J79" i="20"/>
  <c r="S79" i="20" s="1"/>
  <c r="J86" i="20"/>
  <c r="S86" i="20" s="1"/>
  <c r="Y86" i="20" s="1"/>
  <c r="J108" i="20"/>
  <c r="S108" i="20" s="1"/>
  <c r="Y108" i="20" s="1"/>
  <c r="J106" i="20"/>
  <c r="S106" i="20" s="1"/>
  <c r="J104" i="20"/>
  <c r="S104" i="20" s="1"/>
  <c r="J102" i="20"/>
  <c r="S102" i="20" s="1"/>
  <c r="Y102" i="20" s="1"/>
  <c r="J100" i="20"/>
  <c r="S100" i="20" s="1"/>
  <c r="J98" i="20"/>
  <c r="S98" i="20" s="1"/>
  <c r="J96" i="20"/>
  <c r="S96" i="20" s="1"/>
  <c r="J94" i="20"/>
  <c r="S94" i="20" s="1"/>
  <c r="J92" i="20"/>
  <c r="S92" i="20" s="1"/>
  <c r="Y92" i="20" s="1"/>
  <c r="J90" i="20"/>
  <c r="S90" i="20" s="1"/>
  <c r="J113" i="20"/>
  <c r="S113" i="20" s="1"/>
  <c r="Y113" i="20" s="1"/>
  <c r="J111" i="20"/>
  <c r="S111" i="20" s="1"/>
  <c r="J119" i="20"/>
  <c r="S119" i="20" s="1"/>
  <c r="J117" i="20"/>
  <c r="S117" i="20" s="1"/>
  <c r="J115" i="20"/>
  <c r="S115" i="20" s="1"/>
  <c r="J128" i="20"/>
  <c r="S128" i="20" s="1"/>
  <c r="Y128" i="20" s="1"/>
  <c r="J126" i="20"/>
  <c r="S126" i="20" s="1"/>
  <c r="Y126" i="20" s="1"/>
  <c r="J124" i="20"/>
  <c r="S124" i="20" s="1"/>
  <c r="Y124" i="20" s="1"/>
  <c r="J122" i="20"/>
  <c r="S122" i="20" s="1"/>
  <c r="Y122" i="20" s="1"/>
  <c r="J131" i="20"/>
  <c r="S131" i="20" s="1"/>
  <c r="N49" i="20"/>
  <c r="J49" i="20" s="1"/>
  <c r="S49" i="20" s="1"/>
  <c r="E78" i="20"/>
  <c r="E85" i="20"/>
  <c r="E121" i="20"/>
  <c r="O135" i="20"/>
  <c r="E49" i="20"/>
  <c r="E57" i="20"/>
  <c r="N37" i="20"/>
  <c r="J37" i="20" s="1"/>
  <c r="S37" i="20" s="1"/>
  <c r="N20" i="20"/>
  <c r="J20" i="20" s="1"/>
  <c r="S20" i="20" s="1"/>
  <c r="AA50" i="18"/>
  <c r="AA26" i="18"/>
  <c r="AA122" i="18"/>
  <c r="G57" i="20"/>
  <c r="G88" i="20"/>
  <c r="L135" i="20"/>
  <c r="G37" i="20"/>
  <c r="T135" i="18"/>
  <c r="AA135" i="18" s="1"/>
  <c r="T20" i="17"/>
  <c r="T22" i="17"/>
  <c r="T22" i="20" s="1"/>
  <c r="T24" i="17"/>
  <c r="T24" i="20" s="1"/>
  <c r="T26" i="17"/>
  <c r="T26" i="20" s="1"/>
  <c r="T28" i="17"/>
  <c r="T28" i="20" s="1"/>
  <c r="T30" i="17"/>
  <c r="T30" i="20" s="1"/>
  <c r="T32" i="17"/>
  <c r="T32" i="20" s="1"/>
  <c r="T34" i="17"/>
  <c r="T34" i="20" s="1"/>
  <c r="T36" i="17"/>
  <c r="T36" i="20" s="1"/>
  <c r="T38" i="17"/>
  <c r="T38" i="20" s="1"/>
  <c r="T40" i="17"/>
  <c r="T40" i="20" s="1"/>
  <c r="T42" i="17"/>
  <c r="T42" i="20" s="1"/>
  <c r="T44" i="17"/>
  <c r="T44" i="20" s="1"/>
  <c r="T46" i="17"/>
  <c r="T46" i="20" s="1"/>
  <c r="S47" i="17"/>
  <c r="S49" i="17"/>
  <c r="T51" i="17"/>
  <c r="T55" i="17"/>
  <c r="T57" i="17"/>
  <c r="T59" i="17"/>
  <c r="T61" i="17"/>
  <c r="T61" i="20" s="1"/>
  <c r="T63" i="17"/>
  <c r="T65" i="17"/>
  <c r="T65" i="20" s="1"/>
  <c r="T67" i="17"/>
  <c r="T69" i="17"/>
  <c r="T69" i="20" s="1"/>
  <c r="T71" i="17"/>
  <c r="T73" i="17"/>
  <c r="T73" i="20" s="1"/>
  <c r="T75" i="17"/>
  <c r="T77" i="17"/>
  <c r="T77" i="20" s="1"/>
  <c r="T79" i="17"/>
  <c r="T81" i="17"/>
  <c r="T81" i="20" s="1"/>
  <c r="T83" i="17"/>
  <c r="T85" i="17"/>
  <c r="T87" i="17"/>
  <c r="T90" i="17"/>
  <c r="T90" i="20" s="1"/>
  <c r="T91" i="17"/>
  <c r="T106" i="17"/>
  <c r="T106" i="20" s="1"/>
  <c r="T107" i="17"/>
  <c r="T109" i="17"/>
  <c r="T109" i="20" s="1"/>
  <c r="T110" i="17"/>
  <c r="T114" i="17"/>
  <c r="T115" i="17"/>
  <c r="T116" i="17"/>
  <c r="T116" i="20" s="1"/>
  <c r="T117" i="17"/>
  <c r="T117" i="20" s="1"/>
  <c r="T118" i="17"/>
  <c r="T118" i="20" s="1"/>
  <c r="T119" i="17"/>
  <c r="T121" i="17"/>
  <c r="T123" i="17"/>
  <c r="T125" i="17"/>
  <c r="T125" i="20" s="1"/>
  <c r="T129" i="17"/>
  <c r="T129" i="20" s="1"/>
  <c r="T131" i="17"/>
  <c r="T134" i="17"/>
  <c r="T134" i="20" s="1"/>
  <c r="T71" i="20" l="1"/>
  <c r="Y109" i="20"/>
  <c r="J85" i="20"/>
  <c r="S85" i="20" s="1"/>
  <c r="T20" i="20"/>
  <c r="T37" i="20"/>
  <c r="Y129" i="20"/>
  <c r="T114" i="20"/>
  <c r="T57" i="20"/>
  <c r="T121" i="20"/>
  <c r="Y125" i="20"/>
  <c r="T78" i="20"/>
  <c r="Y104" i="20"/>
  <c r="Y63" i="20"/>
  <c r="Y117" i="20"/>
  <c r="Y90" i="20"/>
  <c r="Y98" i="20"/>
  <c r="Y106" i="20"/>
  <c r="Y81" i="20"/>
  <c r="Y77" i="20"/>
  <c r="Y65" i="20"/>
  <c r="Y42" i="20"/>
  <c r="H135" i="20"/>
  <c r="I135" i="20"/>
  <c r="AA127" i="18"/>
  <c r="AA111" i="18"/>
  <c r="AA95" i="18"/>
  <c r="AA79" i="18"/>
  <c r="AA63" i="18"/>
  <c r="T88" i="20"/>
  <c r="AA39" i="18"/>
  <c r="AA27" i="18"/>
  <c r="Y119" i="20"/>
  <c r="Y100" i="20"/>
  <c r="Y59" i="20"/>
  <c r="Y110" i="20"/>
  <c r="Y107" i="20"/>
  <c r="Y38" i="20"/>
  <c r="AA123" i="18"/>
  <c r="T55" i="20"/>
  <c r="T49" i="20" s="1"/>
  <c r="Y96" i="20"/>
  <c r="Y131" i="20"/>
  <c r="Y83" i="20"/>
  <c r="Y67" i="20"/>
  <c r="Y44" i="20"/>
  <c r="Y123" i="20"/>
  <c r="Y116" i="20"/>
  <c r="Y99" i="20"/>
  <c r="Y111" i="20"/>
  <c r="Y94" i="20"/>
  <c r="Y73" i="20"/>
  <c r="Y61" i="20"/>
  <c r="Y69" i="20"/>
  <c r="Y46" i="20"/>
  <c r="J78" i="20"/>
  <c r="S78" i="20" s="1"/>
  <c r="Y39" i="20"/>
  <c r="Y47" i="20"/>
  <c r="AA119" i="18"/>
  <c r="AA103" i="18"/>
  <c r="AA87" i="18"/>
  <c r="AA47" i="18"/>
  <c r="Y21" i="20"/>
  <c r="Y20" i="20"/>
  <c r="Y115" i="20"/>
  <c r="Y79" i="20"/>
  <c r="Y75" i="20"/>
  <c r="Y40" i="20"/>
  <c r="Y127" i="20"/>
  <c r="Y103" i="20"/>
  <c r="Y87" i="20"/>
  <c r="Y130" i="20"/>
  <c r="AA131" i="18"/>
  <c r="J88" i="20"/>
  <c r="S88" i="20" s="1"/>
  <c r="Y88" i="20" s="1"/>
  <c r="F135" i="20"/>
  <c r="Y37" i="20"/>
  <c r="Y114" i="20"/>
  <c r="Y71" i="20"/>
  <c r="E135" i="20"/>
  <c r="N135" i="20"/>
  <c r="J135" i="20" s="1"/>
  <c r="Y85" i="20"/>
  <c r="S135" i="20"/>
  <c r="Y57" i="20"/>
  <c r="Y78" i="20"/>
  <c r="Y134" i="20"/>
  <c r="G121" i="20"/>
  <c r="G135" i="20" s="1"/>
  <c r="Y49" i="20" l="1"/>
  <c r="T135" i="20"/>
  <c r="Y135" i="20" s="1"/>
  <c r="S137" i="20" s="1"/>
  <c r="Y55" i="20"/>
  <c r="T137" i="20"/>
  <c r="Y121" i="20"/>
</calcChain>
</file>

<file path=xl/sharedStrings.xml><?xml version="1.0" encoding="utf-8"?>
<sst xmlns="http://schemas.openxmlformats.org/spreadsheetml/2006/main" count="5113" uniqueCount="282">
  <si>
    <t>Ð²ÞìºîìàôÂÚàôÜ</t>
  </si>
  <si>
    <t>ø²Ô²ø²òÆ²Î²Ü ¶àðÌºðÆ øÜÜàôÂÚ²Ü ìºð²´ºðÚ²È</t>
  </si>
  <si>
    <t xml:space="preserve">êïáõ·Çã Ñ³í³ë³ñáõÙÝ»ñª 2=3+4+5, 1+3=15+16+21,   6=7+8+9+10,  10=11+12+13,  15=6+14   </t>
  </si>
  <si>
    <t>²Ý³í³ñï ·áñÍ»ñÇ ÙÝ³óáñ¹Á Ñ³ßí»ïáõ Å³Ù³Ý³Ï³ßñç³ÝÇ ëÏ½µáõÙ</t>
  </si>
  <si>
    <t xml:space="preserve"> êï³óí³Í Ñ³Ûó»ñÇ, ¹ÇÙáõÙÝ»ñÇ (·áñÍ»ñ) ù³Ý³ÏÁ</t>
  </si>
  <si>
    <t>²í³ñïí»É »Ý ·áñÍ»ñ Ñ³ßí»ïáõ Å³Ù³Ý³Ï³ßñç³ÝáõÙ</t>
  </si>
  <si>
    <t xml:space="preserve"> ¶áñÍÝ áõÕ³ñÏí»É ¿ Áëï ÁÝ¹¹³ïáõÃÛ³Ý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</si>
  <si>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</si>
  <si>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</si>
  <si>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</si>
  <si>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</si>
  <si>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Ï³Û³óí³Í í×ÇéÝ»ñÇ ¹»Ù</t>
  </si>
  <si>
    <t>³é³Ýó ùÝÝáõÃÛ³Ý ÃáÕÝ»Éáõ Ù³ëÇÝ áñáßáõÙÝ»ñÇ ¹»Ù</t>
  </si>
  <si>
    <t>ÙÇç³ÝÏÛ³É ¹³ï³Ï³Ý ³Ïï»ñÇ ¹»Ù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</si>
  <si>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</si>
  <si>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</si>
  <si>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</si>
  <si>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</si>
  <si>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</si>
  <si>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</si>
  <si>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</si>
  <si>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</si>
  <si>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</si>
  <si>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</si>
  <si>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</si>
  <si>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</si>
  <si>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</si>
  <si>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</si>
  <si>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</si>
  <si>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Æñ³í³Ñ³ñ³µ»ñáõÃÛáõÝÝ»ñÇ ï»ë³ÏÝ»ñÁ</t>
  </si>
  <si>
    <t>1</t>
  </si>
  <si>
    <t>¶áõÛù³ÛÇÝ í»×»ñ</t>
  </si>
  <si>
    <t>1..1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</si>
  <si>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</si>
  <si>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</si>
  <si>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</si>
  <si>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</si>
  <si>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</si>
  <si>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</si>
  <si>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</si>
  <si>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1..2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</si>
  <si>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</si>
  <si>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</si>
  <si>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</si>
  <si>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</si>
  <si>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</si>
  <si>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1.3.2.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</si>
  <si>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</si>
  <si>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</si>
  <si>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</si>
  <si>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</si>
  <si>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</si>
  <si>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</si>
  <si>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</si>
  <si>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</si>
  <si>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</si>
  <si>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</si>
  <si>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</si>
  <si>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</si>
  <si>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</si>
  <si>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</si>
  <si>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</si>
  <si>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</si>
  <si>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</si>
  <si>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</si>
  <si>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</si>
  <si>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</si>
  <si>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¶áñÍ³ñùÝ ³Ýí³í»ñ ×³Ý³ã»Éáõ í»ñ³µ»ñÛ³É</t>
  </si>
  <si>
    <t>2.1.1</t>
  </si>
  <si>
    <t>²Û¹ ÃíáõÙª íÇ×³Ñ³ñáõÛó ·áñÍ³ñùÝ»ñ</t>
  </si>
  <si>
    <t>2.1.2</t>
  </si>
  <si>
    <t>²Û¹ ÃíáõÙª ³éáãÇÝã ·áñÍ³ñùÝ»ñ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</si>
  <si>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</si>
  <si>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</si>
  <si>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</si>
  <si>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</si>
  <si>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</si>
  <si>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</si>
  <si>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</si>
  <si>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</si>
  <si>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</si>
  <si>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</si>
  <si>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</si>
  <si>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</si>
  <si>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</si>
  <si>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</si>
  <si>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</si>
  <si>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</si>
  <si>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</si>
  <si>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</si>
  <si>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</si>
  <si>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</si>
  <si>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</si>
  <si>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</si>
  <si>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</si>
  <si>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</si>
  <si>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</si>
  <si>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</si>
  <si>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íÏ³Û³Ï³ÝÝ 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</si>
  <si>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</si>
  <si>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</si>
  <si>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</si>
  <si>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</si>
  <si>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</si>
  <si>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</si>
  <si>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</si>
  <si>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</si>
  <si>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</si>
  <si>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</si>
  <si>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</si>
  <si>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</si>
  <si>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</si>
  <si>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</si>
  <si>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</si>
  <si>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</si>
  <si>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</si>
  <si>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</si>
  <si>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</si>
  <si>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</si>
  <si>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</si>
  <si>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</si>
  <si>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</si>
  <si>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</si>
  <si>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</si>
  <si>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</si>
  <si>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</si>
  <si>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</si>
  <si>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</si>
  <si>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</si>
  <si>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</si>
  <si>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</si>
  <si>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</si>
  <si>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</si>
  <si>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</si>
  <si>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</si>
  <si>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</si>
  <si>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</si>
  <si>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</si>
  <si>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</si>
  <si>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</si>
  <si>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</si>
  <si>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</si>
  <si>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</si>
  <si>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</si>
  <si>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</si>
  <si>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</si>
  <si>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</si>
  <si>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</si>
  <si>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</si>
  <si>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</si>
  <si>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</si>
  <si>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</si>
  <si>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</si>
  <si>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</si>
  <si>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</si>
  <si>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</si>
  <si>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</si>
  <si>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</si>
  <si>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</si>
  <si>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</si>
  <si>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</si>
  <si>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</si>
  <si>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</si>
  <si>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</si>
  <si>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</si>
  <si>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</si>
  <si>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</si>
  <si>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</si>
  <si>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</si>
  <si>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</si>
  <si>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</si>
  <si>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</si>
  <si>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</si>
  <si>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</si>
  <si>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</si>
  <si>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</si>
  <si>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</si>
  <si>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</si>
  <si>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</si>
  <si>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</si>
  <si>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</si>
  <si>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</si>
  <si>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</si>
  <si>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</si>
  <si>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</si>
  <si>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</si>
  <si>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</si>
  <si>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</si>
  <si>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</si>
  <si>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</si>
  <si>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</si>
  <si>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</si>
  <si>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</si>
  <si>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</si>
  <si>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</si>
  <si>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</si>
  <si>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</si>
  <si>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</si>
  <si>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</si>
  <si>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</si>
  <si>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</si>
  <si>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</si>
  <si>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</si>
  <si>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</si>
  <si>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</si>
  <si>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</si>
  <si>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</si>
  <si>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</si>
  <si>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</si>
  <si>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</si>
  <si>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</si>
  <si>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</si>
  <si>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</si>
  <si>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</si>
  <si>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</si>
  <si>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</si>
  <si>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</si>
  <si>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</si>
  <si>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</si>
  <si>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</si>
  <si>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</si>
  <si>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</si>
  <si>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</si>
  <si>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</si>
  <si>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</si>
  <si>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</si>
  <si>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</si>
  <si>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</si>
  <si>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</si>
  <si>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</si>
  <si>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</si>
  <si>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</si>
  <si>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</si>
  <si>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</si>
  <si>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</si>
  <si>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</si>
  <si>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</si>
  <si>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</si>
  <si>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</si>
  <si>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</si>
  <si>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</si>
  <si>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Çñ³íáõÝùÝ»ñ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</si>
  <si>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</si>
  <si>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</si>
  <si>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</si>
  <si>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</si>
  <si>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</si>
  <si>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</si>
  <si>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14.</t>
  </si>
  <si>
    <t>20  Ã. ³é³çÇÝ ÏÇë³ÙÛ³ÏÇ (ï³ñí³) Ñ³Ù³ñ</t>
  </si>
  <si>
    <t xml:space="preserve">êïáõ·Çã Ñ³í³ë³ñáõÙÝ»ñª 2=3+4+5,  1+3=15+16+21, 6=7+8+9+10,  10=11+12+13,   15=6+14,  </t>
  </si>
  <si>
    <t xml:space="preserve"> êï³óí³Í Ñ³Ûó»ñÇ,¹ÇÙáõÙÝ»ñÇ (·áñÍ»ñ)ù³Ý³ÏÁ</t>
  </si>
  <si>
    <t>²Û¹ ÃíáõÙª Ñ³óÇó, ¹ÇÙáõÙÇó Ññ³Å³ñí»Éáõ ÑÇÙùáí</t>
  </si>
  <si>
    <t>1.</t>
  </si>
  <si>
    <t>1.3.2</t>
  </si>
  <si>
    <t>Àëï ûñ»ÝùÇ Å³é³Ý·áõÃÛ³Ý Çñ³íáõÝùÇ íÏ³Û³Ï³ÝÝ ³Ýí³í»ñ ×³Ý³ã»Éáõ í»ñ³µ»ñÛ³É</t>
  </si>
  <si>
    <t>ՀՀ ԱՐԱԳԱԾՈՏՆԻ ՄԱՐԶԻ ԸՆԴՀԱՆՈՒՐ  ԻՐԱՎԱՍՈՒԹՅԱՆ ԴԱՏԱՐԱՆԻ ø²Ô²ø²òÆ²Î²Ü ¶àðÌºðÆ øÜÜàôÂÚ²Ü ìºð²´ºðÚ²È</t>
  </si>
  <si>
    <t>1,,2</t>
  </si>
  <si>
    <t>ÁÝ¹³Ù»ÝÁ/</t>
  </si>
  <si>
    <t>¶ºÔ²ðøàôÜÆøÆ Ø²ð¼Æ ÀÜ¸Ð²Üàôð Æð²ì²êàôÂÚ²Ü  ¸²î²ð²ÜÆ ÎàÔØÆò ø²Ô²ø²òÆ²Î²Ü ¶àðÌºðÆ øÜÜàôÂÚ²Ü ìºð²´ºðÚ²È</t>
  </si>
  <si>
    <t>2009Ã. ³é³çÇÝ ÏÇë³ÙÛ³ÏÇ (ï³ñí³) Ñ³Ù³ñ</t>
  </si>
  <si>
    <t>Արարատի և Վայոց ձորի մարզերի ընդհանուր իրավասության դատարանի 2009Ã. ³é³çÇÝ ÏÇë³ÙÛ³ÏÇ (ï³ñí³) Ñ³Ù³ñ</t>
  </si>
  <si>
    <t xml:space="preserve"> </t>
  </si>
  <si>
    <r>
      <rPr>
        <sz val="18"/>
        <rFont val="Arial AMU"/>
        <family val="2"/>
      </rPr>
      <t>Լոռւ մարզի ընդհանուր իրավասության դատարանի</t>
    </r>
    <r>
      <rPr>
        <sz val="16"/>
        <rFont val="Times Armenian"/>
        <family val="1"/>
      </rPr>
      <t xml:space="preserve"> ø²Ô²ø²òÆ²Î²Ü ¶àðÌºðÆ øÜÜàôÂÚ²Ü ìºð²´ºðÚ²È</t>
    </r>
  </si>
  <si>
    <t>2009Ã. ï³ñí³ Ñ³Ù³ñ</t>
  </si>
  <si>
    <t xml:space="preserve">2009Ã. տարեկան  </t>
  </si>
  <si>
    <t>2009Ã.  ï³ñí³  Ñ³Ù³ñ</t>
  </si>
  <si>
    <r>
      <t>²ç³÷ÝÛ³Ï ¨ ¸³íÃ³ß»Ý Ñ³Ù³ÛÝùÝ»ñÇ ÁÝ¹Ñ³Ýáõñ Çñ³í³ëáõÃÛ³Ý ¹³ï³ñ³Ý     2009  Ã.  ³é³çÇÝ ÏÇë³ÙÛ³ÏÇ</t>
    </r>
    <r>
      <rPr>
        <b/>
        <sz val="9"/>
        <rFont val="Times Armenian"/>
        <family val="1"/>
      </rPr>
      <t xml:space="preserve"> </t>
    </r>
    <r>
      <rPr>
        <sz val="9"/>
        <rFont val="Times Armenian"/>
        <family val="1"/>
      </rPr>
      <t>Ñ³Ù³ñ</t>
    </r>
  </si>
  <si>
    <t>ՍՅՈՒՆԻՔԻ ՄԱՐԶԻ ԸՆԴՀԱՆՈՒՐ ԻՐԱՎԱՍՈՒԹՅԱՆ ԴԱՏԱՐԱՆԻ ø²Ô²ø²òÆ²Î²Ü ¶àðÌºðÆ øÜÜàôÂÚ²Ü ìºð²´ºðÚ²È</t>
  </si>
  <si>
    <t>20109Ã. ï³ñí³ Ñ³Ù³ñ</t>
  </si>
  <si>
    <t>2010  Ã. ³é³çÇÝ ÏÇë³ÙÛ³ÏÇ (ï³ñí³) Ñ³Ù³ñ</t>
  </si>
  <si>
    <t>1,,1</t>
  </si>
  <si>
    <t>2009 Ã. ³é³çÇÝ ÏÇë³ÙÛ³ÏÇ (ï³ñí³) Ñ³Ù³ñ</t>
  </si>
  <si>
    <t>2009  Ã. ï³ñí³ Ñ³Ù³ñ</t>
  </si>
  <si>
    <t>2009 Ã. ï³ñí³ Ñ³Ù³ñ</t>
  </si>
  <si>
    <t>ԵՐԵՎԱՆԻ ՇԵՆԳԱՎԻԹ ՎԱՐՉԱԿԱՆ ՇՐՋԱՆԻ ԸՆԴՀԱՆՈՒՐ ԻՐԱՎԱՍՈՒԹՅԱՆ ԴԱՏԱՐԱՆԻ ø²Ô²ø²òÆ²Î²Ü ¶àðÌºðÆ øÜÜàôÂÚ²Ü ìºð²´ºðÚ²È</t>
  </si>
  <si>
    <t>²í³Ý ¨ Üáñ Üáñù í³ñã³Ï³Ý ßñç³ÝÝ»ñÇ ÁÝ¹Ñ³Ýáõñ Çñ³í³ëáõÃÛ³Ý  ¹³ï³ñ³ÝÇ 2009Ã. ï³ñ»Ï³Ý</t>
  </si>
  <si>
    <t>2009 Ã.ï³ñí³ Ñ³Ù³ñ</t>
  </si>
  <si>
    <t xml:space="preserve">§ÐÐ î³íáõßÇ Ù³ñ½Ç ÁÝ¹Ñ³Ýáõñ Çñ³í³ëáõÃÛ³Ý ¹³ï³ñ³ÝÇ ³ßË³ï³Ï³½Ù §ÐÐ ¹³ï³Ï³Ý ¹»å³ñï³Ù»Ýï¦   </t>
  </si>
  <si>
    <t>äÎÐ-Ç ³é³ÝÓÝ³óí³Í ëïáñ³µ³Å³ÝÙ³Ý Õ»Ï³í³ñ                      ¶áÑ³ñÇÏ ÐáíÑ³ÝÝÇëÛ³Ý</t>
  </si>
  <si>
    <t>Î³ï³ñáÕ ·ñ³ë»ÝÛ³ÏÇ å»ïÇ Å/å  Þ³ñÙ³Õ Îáëï³Ý¹Û³Ý</t>
  </si>
  <si>
    <t>Ñ»é.` /0263/ 4-08-41  §     ¦ §                          ¦ 2010Ã.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</si>
</sst>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;@"/>
    <numFmt numFmtId="165" formatCode="0.0"/>
  </numFmts>
  <fonts count="60">
    <font>
      <sz val="11"/>
      <color theme="1"/>
      <name val="Calibri"/>
      <family val="2"/>
      <scheme val="minor"/>
    </font>
    <font>
      <sz val="9"/>
      <name val="Times Armenian"/>
      <family val="1"/>
    </font>
    <font>
      <b/>
      <sz val="9"/>
      <name val="Times Armenian"/>
      <family val="1"/>
    </font>
    <font>
      <sz val="12"/>
      <name val="Times Armenian"/>
      <family val="1"/>
    </font>
    <font>
      <b/>
      <i/>
      <sz val="9"/>
      <name val="Times Armenian"/>
      <family val="1"/>
    </font>
    <font>
      <sz val="9"/>
      <color indexed="10"/>
      <name val="Times Armenian"/>
      <family val="1"/>
    </font>
    <font>
      <b/>
      <sz val="8"/>
      <name val="Times Armenian"/>
      <family val="1"/>
    </font>
    <font>
      <sz val="14"/>
      <name val="Times Armenian"/>
      <family val="1"/>
    </font>
    <font>
      <sz val="10"/>
      <name val="Times Armenian"/>
      <family val="1"/>
    </font>
    <font>
      <b/>
      <i/>
      <sz val="10"/>
      <name val="Times Armenian"/>
      <family val="1"/>
    </font>
    <font>
      <b/>
      <i/>
      <sz val="11"/>
      <name val="Times Armenian"/>
      <family val="1"/>
    </font>
    <font>
      <b/>
      <sz val="10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i/>
      <sz val="8"/>
      <name val="Times Armenian"/>
      <family val="1"/>
    </font>
    <font>
      <sz val="10"/>
      <color rgb="FFFF000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sz val="10"/>
      <name val="Arial LatArm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b/>
      <i/>
      <sz val="11"/>
      <name val="Arial Armenian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0"/>
      <color indexed="10"/>
      <name val="Arial Armenian"/>
      <family val="2"/>
    </font>
    <font>
      <b/>
      <sz val="12"/>
      <name val="Times Armenian"/>
      <family val="1"/>
    </font>
    <font>
      <sz val="14"/>
      <name val="Arial AMU"/>
      <family val="2"/>
    </font>
    <font>
      <sz val="18"/>
      <name val="Arial AMU"/>
      <family val="2"/>
    </font>
    <font>
      <b/>
      <i/>
      <sz val="14"/>
      <name val="Arial AMU"/>
      <family val="2"/>
    </font>
    <font>
      <sz val="20"/>
      <name val="Times Armenian"/>
      <family val="1"/>
    </font>
    <font>
      <sz val="18"/>
      <name val="Times Armenian"/>
      <family val="1"/>
    </font>
    <font>
      <sz val="16"/>
      <name val="Times Armenian"/>
      <family val="1"/>
    </font>
    <font>
      <b/>
      <sz val="14"/>
      <name val="Times Armenian"/>
      <family val="1"/>
    </font>
    <font>
      <b/>
      <i/>
      <sz val="12"/>
      <name val="Times Armenian"/>
      <family val="1"/>
    </font>
    <font>
      <b/>
      <sz val="20"/>
      <name val="Times Armenian"/>
      <family val="1"/>
    </font>
    <font>
      <b/>
      <i/>
      <sz val="20"/>
      <name val="Times Armenian"/>
      <family val="1"/>
    </font>
    <font>
      <b/>
      <i/>
      <sz val="14"/>
      <name val="Times Armenian"/>
      <family val="1"/>
    </font>
    <font>
      <sz val="11"/>
      <color indexed="12"/>
      <name val="Arial Armenian"/>
      <family val="2"/>
    </font>
    <font>
      <sz val="11"/>
      <color indexed="10"/>
      <name val="Arial Armenian"/>
      <family val="2"/>
    </font>
    <font>
      <b/>
      <i/>
      <sz val="11"/>
      <color indexed="12"/>
      <name val="Arial Armenian"/>
      <family val="2"/>
    </font>
    <font>
      <b/>
      <i/>
      <sz val="11"/>
      <color indexed="10"/>
      <name val="Arial Armenian"/>
      <family val="2"/>
    </font>
    <font>
      <b/>
      <sz val="11"/>
      <color indexed="12"/>
      <name val="Arial Armenian"/>
      <family val="2"/>
    </font>
    <font>
      <b/>
      <sz val="11"/>
      <color indexed="10"/>
      <name val="Arial Armenian"/>
      <family val="2"/>
    </font>
    <font>
      <sz val="10"/>
      <color indexed="12"/>
      <name val="Arial Armenian"/>
      <family val="2"/>
    </font>
    <font>
      <b/>
      <i/>
      <sz val="10"/>
      <color rgb="FFFF0000"/>
      <name val="Times Armenian"/>
      <family val="1"/>
    </font>
    <font>
      <sz val="9"/>
      <name val="Arial LatArm"/>
      <family val="2"/>
    </font>
    <font>
      <sz val="14"/>
      <color indexed="8"/>
      <name val="Times Armenian"/>
      <family val="1"/>
    </font>
    <font>
      <sz val="10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0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0"/>
      <color indexed="8"/>
      <name val="Times Armenian"/>
      <family val="1"/>
    </font>
    <font>
      <b/>
      <sz val="11"/>
      <color indexed="8"/>
      <name val="Times Armenian"/>
      <family val="1"/>
    </font>
    <font>
      <sz val="11"/>
      <color indexed="8"/>
      <name val="Times Armenian"/>
      <family val="1"/>
    </font>
    <font>
      <sz val="8"/>
      <name val="Times Armenian"/>
      <family val="1"/>
    </font>
    <font>
      <sz val="14"/>
      <name val="Arial Armenian"/>
      <family val="2"/>
    </font>
    <font>
      <sz val="12"/>
      <name val="Arial Armenian"/>
      <family val="2"/>
    </font>
    <font>
      <b/>
      <sz val="10"/>
      <name val="Arial Armenian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66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2">
    <xf numFmtId="0" fontId="0" fillId="0" borderId="0" xfId="0"/>
    <xf numFmtId="0" fontId="1" fillId="0" borderId="0" xfId="0" applyFont="1"/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8" fillId="0" borderId="0" xfId="0" applyFont="1"/>
    <xf numFmtId="49" fontId="9" fillId="3" borderId="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0" borderId="0" xfId="0" applyFont="1" applyFill="1"/>
    <xf numFmtId="49" fontId="19" fillId="3" borderId="4" xfId="0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49" fontId="18" fillId="2" borderId="4" xfId="0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49" fontId="18" fillId="3" borderId="4" xfId="0" applyNumberFormat="1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20" fillId="3" borderId="4" xfId="0" applyNumberFormat="1" applyFont="1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49" fontId="8" fillId="5" borderId="4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49" fontId="11" fillId="6" borderId="4" xfId="0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49" fontId="38" fillId="3" borderId="4" xfId="0" applyNumberFormat="1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49" fontId="34" fillId="3" borderId="4" xfId="0" applyNumberFormat="1" applyFont="1" applyFill="1" applyBorder="1" applyAlignment="1">
      <alignment horizontal="center" vertical="center"/>
    </xf>
    <xf numFmtId="0" fontId="21" fillId="0" borderId="0" xfId="0" applyFont="1" applyFill="1"/>
    <xf numFmtId="0" fontId="41" fillId="0" borderId="4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49" fontId="23" fillId="3" borderId="4" xfId="0" applyNumberFormat="1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center" vertical="center" wrapText="1"/>
    </xf>
    <xf numFmtId="0" fontId="25" fillId="0" borderId="4" xfId="0" applyNumberFormat="1" applyFont="1" applyFill="1" applyBorder="1" applyAlignment="1">
      <alignment horizontal="center" vertical="center"/>
    </xf>
    <xf numFmtId="0" fontId="43" fillId="0" borderId="4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49" fontId="25" fillId="0" borderId="4" xfId="0" applyNumberFormat="1" applyFont="1" applyFill="1" applyBorder="1" applyAlignment="1">
      <alignment horizontal="center" vertical="center"/>
    </xf>
    <xf numFmtId="164" fontId="25" fillId="0" borderId="4" xfId="0" applyNumberFormat="1" applyFont="1" applyFill="1" applyBorder="1" applyAlignment="1">
      <alignment horizontal="center" vertical="center"/>
    </xf>
    <xf numFmtId="49" fontId="25" fillId="0" borderId="4" xfId="0" applyNumberFormat="1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/>
    </xf>
    <xf numFmtId="49" fontId="25" fillId="3" borderId="4" xfId="0" applyNumberFormat="1" applyFont="1" applyFill="1" applyBorder="1" applyAlignment="1">
      <alignment horizontal="center" vertical="center"/>
    </xf>
    <xf numFmtId="0" fontId="43" fillId="3" borderId="4" xfId="0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vertical="center"/>
    </xf>
    <xf numFmtId="0" fontId="43" fillId="2" borderId="4" xfId="0" applyFont="1" applyFill="1" applyBorder="1" applyAlignment="1">
      <alignment horizontal="center" vertical="center" wrapText="1"/>
    </xf>
    <xf numFmtId="49" fontId="24" fillId="3" borderId="4" xfId="0" applyNumberFormat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/>
    </xf>
    <xf numFmtId="0" fontId="45" fillId="0" borderId="0" xfId="0" applyFont="1"/>
    <xf numFmtId="0" fontId="26" fillId="0" borderId="0" xfId="0" applyFont="1"/>
    <xf numFmtId="0" fontId="14" fillId="3" borderId="0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6" fillId="10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 wrapText="1"/>
    </xf>
    <xf numFmtId="0" fontId="46" fillId="10" borderId="4" xfId="0" applyFont="1" applyFill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15" fillId="10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38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49" fillId="0" borderId="0" xfId="0" applyFont="1"/>
    <xf numFmtId="0" fontId="51" fillId="0" borderId="4" xfId="0" applyFont="1" applyBorder="1" applyAlignment="1">
      <alignment horizontal="center" vertical="center"/>
    </xf>
    <xf numFmtId="49" fontId="51" fillId="3" borderId="4" xfId="0" applyNumberFormat="1" applyFont="1" applyFill="1" applyBorder="1" applyAlignment="1">
      <alignment horizontal="center" vertical="center"/>
    </xf>
    <xf numFmtId="0" fontId="51" fillId="3" borderId="4" xfId="0" applyFont="1" applyFill="1" applyBorder="1" applyAlignment="1">
      <alignment horizontal="center" vertical="center" wrapText="1"/>
    </xf>
    <xf numFmtId="0" fontId="51" fillId="3" borderId="4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4" xfId="0" applyNumberFormat="1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/>
    </xf>
    <xf numFmtId="49" fontId="49" fillId="0" borderId="4" xfId="0" applyNumberFormat="1" applyFont="1" applyBorder="1" applyAlignment="1">
      <alignment horizontal="center" vertical="center"/>
    </xf>
    <xf numFmtId="164" fontId="49" fillId="0" borderId="4" xfId="0" applyNumberFormat="1" applyFont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center" vertical="center"/>
    </xf>
    <xf numFmtId="0" fontId="51" fillId="2" borderId="4" xfId="0" applyFont="1" applyFill="1" applyBorder="1" applyAlignment="1">
      <alignment horizontal="center" vertical="center"/>
    </xf>
    <xf numFmtId="0" fontId="51" fillId="2" borderId="4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/>
    </xf>
    <xf numFmtId="0" fontId="49" fillId="2" borderId="0" xfId="0" applyFont="1" applyFill="1" applyBorder="1" applyAlignment="1">
      <alignment horizontal="center" vertical="center"/>
    </xf>
    <xf numFmtId="49" fontId="49" fillId="3" borderId="4" xfId="0" applyNumberFormat="1" applyFont="1" applyFill="1" applyBorder="1" applyAlignment="1">
      <alignment horizontal="center" vertical="center"/>
    </xf>
    <xf numFmtId="0" fontId="49" fillId="3" borderId="4" xfId="0" applyFont="1" applyFill="1" applyBorder="1" applyAlignment="1">
      <alignment horizontal="center" vertical="center" wrapText="1"/>
    </xf>
    <xf numFmtId="0" fontId="49" fillId="3" borderId="4" xfId="0" applyFont="1" applyFill="1" applyBorder="1" applyAlignment="1">
      <alignment horizontal="center" vertical="center"/>
    </xf>
    <xf numFmtId="0" fontId="49" fillId="3" borderId="0" xfId="0" applyFont="1" applyFill="1" applyBorder="1" applyAlignment="1">
      <alignment horizontal="center" vertical="center"/>
    </xf>
    <xf numFmtId="0" fontId="51" fillId="3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49" fontId="53" fillId="3" borderId="4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horizontal="center" vertical="center" wrapText="1"/>
    </xf>
    <xf numFmtId="0" fontId="42" fillId="3" borderId="4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44" fillId="3" borderId="4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44" fillId="3" borderId="4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 wrapText="1"/>
    </xf>
    <xf numFmtId="0" fontId="3" fillId="0" borderId="0" xfId="0" applyFont="1"/>
    <xf numFmtId="0" fontId="8" fillId="0" borderId="0" xfId="0" applyFont="1" applyAlignment="1">
      <alignment shrinkToFit="1"/>
    </xf>
    <xf numFmtId="0" fontId="22" fillId="0" borderId="4" xfId="0" applyFont="1" applyBorder="1" applyAlignment="1">
      <alignment horizontal="center" vertical="center"/>
    </xf>
    <xf numFmtId="49" fontId="22" fillId="3" borderId="4" xfId="0" applyNumberFormat="1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/>
    </xf>
    <xf numFmtId="0" fontId="21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164" fontId="21" fillId="0" borderId="4" xfId="0" applyNumberFormat="1" applyFont="1" applyBorder="1" applyAlignment="1">
      <alignment horizontal="center" vertical="center"/>
    </xf>
    <xf numFmtId="49" fontId="21" fillId="2" borderId="4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49" fontId="21" fillId="3" borderId="4" xfId="0" applyNumberFormat="1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49" fontId="59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textRotation="90" wrapText="1"/>
    </xf>
    <xf numFmtId="0" fontId="1" fillId="0" borderId="11" xfId="0" applyFont="1" applyFill="1" applyBorder="1" applyAlignment="1">
      <alignment horizontal="center" vertical="center" textRotation="90" wrapText="1"/>
    </xf>
    <xf numFmtId="0" fontId="1" fillId="0" borderId="15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 shrinkToFi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9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 shrinkToFi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5" xfId="0" applyFont="1" applyFill="1" applyBorder="1" applyAlignment="1">
      <alignment horizontal="center" vertical="center" textRotation="90" wrapText="1"/>
    </xf>
    <xf numFmtId="0" fontId="8" fillId="0" borderId="11" xfId="0" applyFont="1" applyFill="1" applyBorder="1" applyAlignment="1">
      <alignment horizontal="center" vertical="center" textRotation="90" wrapText="1"/>
    </xf>
    <xf numFmtId="0" fontId="8" fillId="0" borderId="15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48" fillId="2" borderId="0" xfId="0" applyFont="1" applyFill="1" applyBorder="1" applyAlignment="1">
      <alignment horizontal="center" vertical="center"/>
    </xf>
    <xf numFmtId="0" fontId="50" fillId="2" borderId="0" xfId="0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textRotation="90" wrapText="1" shrinkToFit="1"/>
    </xf>
    <xf numFmtId="0" fontId="49" fillId="0" borderId="4" xfId="0" applyFont="1" applyBorder="1" applyAlignment="1">
      <alignment horizontal="center" vertical="center" textRotation="90" wrapText="1"/>
    </xf>
    <xf numFmtId="0" fontId="49" fillId="0" borderId="1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textRotation="90" wrapText="1"/>
    </xf>
    <xf numFmtId="0" fontId="49" fillId="0" borderId="11" xfId="0" applyFont="1" applyBorder="1" applyAlignment="1">
      <alignment horizontal="center" vertical="center" textRotation="90" wrapText="1"/>
    </xf>
    <xf numFmtId="0" fontId="49" fillId="0" borderId="15" xfId="0" applyFont="1" applyBorder="1" applyAlignment="1">
      <alignment horizontal="center" vertical="center" textRotation="90" wrapText="1"/>
    </xf>
    <xf numFmtId="0" fontId="49" fillId="0" borderId="5" xfId="0" applyFont="1" applyFill="1" applyBorder="1" applyAlignment="1">
      <alignment horizontal="center" vertical="center" textRotation="90" wrapText="1"/>
    </xf>
    <xf numFmtId="0" fontId="49" fillId="0" borderId="11" xfId="0" applyFont="1" applyFill="1" applyBorder="1" applyAlignment="1">
      <alignment horizontal="center" vertical="center" textRotation="90" wrapText="1"/>
    </xf>
    <xf numFmtId="0" fontId="49" fillId="0" borderId="15" xfId="0" applyFont="1" applyFill="1" applyBorder="1" applyAlignment="1">
      <alignment horizontal="center" vertical="center" textRotation="90" wrapText="1"/>
    </xf>
    <xf numFmtId="0" fontId="49" fillId="0" borderId="1" xfId="0" applyFont="1" applyBorder="1" applyAlignment="1">
      <alignment horizontal="center" vertical="center" textRotation="90" wrapText="1"/>
    </xf>
    <xf numFmtId="0" fontId="49" fillId="0" borderId="9" xfId="0" applyFont="1" applyBorder="1" applyAlignment="1">
      <alignment horizontal="center" vertical="center" textRotation="90" wrapText="1"/>
    </xf>
    <xf numFmtId="0" fontId="49" fillId="0" borderId="12" xfId="0" applyFont="1" applyBorder="1" applyAlignment="1">
      <alignment horizontal="center" vertical="center" textRotation="90" wrapText="1"/>
    </xf>
    <xf numFmtId="0" fontId="53" fillId="0" borderId="4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/>
    </xf>
    <xf numFmtId="0" fontId="52" fillId="3" borderId="4" xfId="0" applyFont="1" applyFill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0" fontId="52" fillId="3" borderId="6" xfId="0" applyFont="1" applyFill="1" applyBorder="1" applyAlignment="1">
      <alignment horizontal="center" vertical="center" wrapText="1"/>
    </xf>
    <xf numFmtId="0" fontId="52" fillId="3" borderId="7" xfId="0" applyFont="1" applyFill="1" applyBorder="1" applyAlignment="1">
      <alignment horizontal="center" vertical="center" wrapText="1"/>
    </xf>
    <xf numFmtId="0" fontId="52" fillId="3" borderId="8" xfId="0" applyFont="1" applyFill="1" applyBorder="1" applyAlignment="1">
      <alignment horizontal="center" vertical="center" wrapText="1"/>
    </xf>
    <xf numFmtId="0" fontId="51" fillId="3" borderId="7" xfId="0" applyFont="1" applyFill="1" applyBorder="1" applyAlignment="1">
      <alignment horizontal="center" vertical="center" wrapText="1"/>
    </xf>
    <xf numFmtId="0" fontId="51" fillId="3" borderId="8" xfId="0" applyFont="1" applyFill="1" applyBorder="1" applyAlignment="1">
      <alignment horizontal="center" vertical="center" wrapText="1"/>
    </xf>
    <xf numFmtId="0" fontId="53" fillId="2" borderId="6" xfId="0" applyFont="1" applyFill="1" applyBorder="1" applyAlignment="1">
      <alignment horizontal="center" vertical="center" wrapText="1"/>
    </xf>
    <xf numFmtId="0" fontId="53" fillId="2" borderId="7" xfId="0" applyFont="1" applyFill="1" applyBorder="1" applyAlignment="1">
      <alignment horizontal="center" vertical="center" wrapText="1"/>
    </xf>
    <xf numFmtId="0" fontId="53" fillId="2" borderId="8" xfId="0" applyFont="1" applyFill="1" applyBorder="1" applyAlignment="1">
      <alignment horizontal="center" vertical="center" wrapText="1"/>
    </xf>
    <xf numFmtId="0" fontId="54" fillId="2" borderId="6" xfId="0" applyFont="1" applyFill="1" applyBorder="1" applyAlignment="1">
      <alignment horizontal="center" vertical="center" wrapText="1"/>
    </xf>
    <xf numFmtId="0" fontId="54" fillId="2" borderId="7" xfId="0" applyFont="1" applyFill="1" applyBorder="1" applyAlignment="1">
      <alignment horizontal="center" vertical="center" wrapText="1"/>
    </xf>
    <xf numFmtId="0" fontId="54" fillId="2" borderId="8" xfId="0" applyFont="1" applyFill="1" applyBorder="1" applyAlignment="1">
      <alignment horizontal="center" vertical="center" wrapText="1"/>
    </xf>
    <xf numFmtId="0" fontId="52" fillId="2" borderId="7" xfId="0" applyFont="1" applyFill="1" applyBorder="1" applyAlignment="1">
      <alignment horizontal="center" vertical="center" wrapText="1"/>
    </xf>
    <xf numFmtId="0" fontId="52" fillId="2" borderId="8" xfId="0" applyFont="1" applyFill="1" applyBorder="1" applyAlignment="1">
      <alignment horizontal="center" vertical="center" wrapText="1"/>
    </xf>
    <xf numFmtId="0" fontId="49" fillId="2" borderId="6" xfId="0" applyFont="1" applyFill="1" applyBorder="1" applyAlignment="1">
      <alignment horizontal="center" vertical="center" wrapText="1"/>
    </xf>
    <xf numFmtId="0" fontId="49" fillId="2" borderId="7" xfId="0" applyFont="1" applyFill="1" applyBorder="1" applyAlignment="1">
      <alignment horizontal="center" vertical="center" wrapText="1"/>
    </xf>
    <xf numFmtId="0" fontId="49" fillId="2" borderId="8" xfId="0" applyFont="1" applyFill="1" applyBorder="1" applyAlignment="1">
      <alignment horizontal="center" vertical="center" wrapText="1"/>
    </xf>
    <xf numFmtId="0" fontId="55" fillId="2" borderId="6" xfId="0" applyFont="1" applyFill="1" applyBorder="1" applyAlignment="1">
      <alignment horizontal="center" vertical="center" wrapText="1"/>
    </xf>
    <xf numFmtId="0" fontId="55" fillId="2" borderId="7" xfId="0" applyFont="1" applyFill="1" applyBorder="1" applyAlignment="1">
      <alignment horizontal="center" vertical="center" wrapText="1"/>
    </xf>
    <xf numFmtId="0" fontId="55" fillId="2" borderId="8" xfId="0" applyFont="1" applyFill="1" applyBorder="1" applyAlignment="1">
      <alignment horizontal="center" vertical="center" wrapText="1"/>
    </xf>
    <xf numFmtId="0" fontId="55" fillId="3" borderId="7" xfId="0" applyFont="1" applyFill="1" applyBorder="1" applyAlignment="1">
      <alignment horizontal="center" vertical="center" wrapText="1"/>
    </xf>
    <xf numFmtId="0" fontId="55" fillId="3" borderId="8" xfId="0" applyFont="1" applyFill="1" applyBorder="1" applyAlignment="1">
      <alignment horizontal="center" vertical="center" wrapText="1"/>
    </xf>
    <xf numFmtId="0" fontId="51" fillId="2" borderId="7" xfId="0" applyFont="1" applyFill="1" applyBorder="1" applyAlignment="1">
      <alignment horizontal="center" vertical="center" wrapText="1"/>
    </xf>
    <xf numFmtId="0" fontId="51" fillId="2" borderId="8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textRotation="90" wrapText="1"/>
    </xf>
    <xf numFmtId="0" fontId="8" fillId="7" borderId="11" xfId="0" applyFont="1" applyFill="1" applyBorder="1" applyAlignment="1">
      <alignment horizontal="center" vertical="center" textRotation="90" wrapText="1"/>
    </xf>
    <xf numFmtId="0" fontId="8" fillId="7" borderId="15" xfId="0" applyFont="1" applyFill="1" applyBorder="1" applyAlignment="1">
      <alignment horizontal="center" vertical="center" textRotation="90" wrapText="1"/>
    </xf>
    <xf numFmtId="0" fontId="8" fillId="0" borderId="4" xfId="0" applyFont="1" applyFill="1" applyBorder="1" applyAlignment="1">
      <alignment horizontal="center" vertical="center" textRotation="90" wrapText="1"/>
    </xf>
    <xf numFmtId="0" fontId="8" fillId="8" borderId="5" xfId="0" applyFont="1" applyFill="1" applyBorder="1" applyAlignment="1">
      <alignment horizontal="center" vertical="center" textRotation="90" wrapText="1"/>
    </xf>
    <xf numFmtId="0" fontId="8" fillId="8" borderId="11" xfId="0" applyFont="1" applyFill="1" applyBorder="1" applyAlignment="1">
      <alignment horizontal="center" vertical="center" textRotation="90" wrapText="1"/>
    </xf>
    <xf numFmtId="0" fontId="8" fillId="8" borderId="15" xfId="0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textRotation="90" wrapText="1"/>
    </xf>
    <xf numFmtId="0" fontId="8" fillId="9" borderId="9" xfId="0" applyFont="1" applyFill="1" applyBorder="1" applyAlignment="1">
      <alignment horizontal="center" vertical="center" textRotation="90" wrapText="1"/>
    </xf>
    <xf numFmtId="0" fontId="8" fillId="9" borderId="12" xfId="0" applyFont="1" applyFill="1" applyBorder="1" applyAlignment="1">
      <alignment horizontal="center" vertical="center" textRotation="90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textRotation="90" wrapText="1"/>
    </xf>
    <xf numFmtId="0" fontId="47" fillId="0" borderId="15" xfId="0" applyFont="1" applyBorder="1" applyAlignment="1">
      <alignment horizontal="center" vertical="center" textRotation="90" wrapText="1"/>
    </xf>
    <xf numFmtId="0" fontId="47" fillId="0" borderId="5" xfId="0" applyFont="1" applyBorder="1" applyAlignment="1">
      <alignment horizontal="center" vertical="center" textRotation="90" wrapText="1"/>
    </xf>
    <xf numFmtId="0" fontId="47" fillId="0" borderId="1" xfId="0" applyFont="1" applyBorder="1" applyAlignment="1">
      <alignment horizontal="center" vertical="center" textRotation="90" wrapText="1"/>
    </xf>
    <xf numFmtId="0" fontId="47" fillId="0" borderId="9" xfId="0" applyFont="1" applyBorder="1" applyAlignment="1">
      <alignment horizontal="center" vertical="center" textRotation="90" wrapText="1"/>
    </xf>
    <xf numFmtId="0" fontId="47" fillId="0" borderId="12" xfId="0" applyFont="1" applyBorder="1" applyAlignment="1">
      <alignment horizontal="center" vertical="center" textRotation="90" wrapText="1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49" fillId="5" borderId="4" xfId="0" applyFont="1" applyFill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textRotation="90" wrapText="1" shrinkToFit="1"/>
    </xf>
    <xf numFmtId="0" fontId="47" fillId="0" borderId="4" xfId="0" applyFont="1" applyBorder="1" applyAlignment="1">
      <alignment horizontal="center" vertical="center" textRotation="90" wrapText="1"/>
    </xf>
    <xf numFmtId="0" fontId="47" fillId="0" borderId="4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5" xfId="0" applyFont="1" applyFill="1" applyBorder="1" applyAlignment="1">
      <alignment horizontal="center" vertical="center" textRotation="90" wrapText="1"/>
    </xf>
    <xf numFmtId="0" fontId="47" fillId="0" borderId="11" xfId="0" applyFont="1" applyFill="1" applyBorder="1" applyAlignment="1">
      <alignment horizontal="center" vertical="center" textRotation="90" wrapText="1"/>
    </xf>
    <xf numFmtId="0" fontId="47" fillId="0" borderId="15" xfId="0" applyFont="1" applyFill="1" applyBorder="1" applyAlignment="1">
      <alignment horizontal="center" vertical="center" textRotation="90" wrapText="1"/>
    </xf>
    <xf numFmtId="0" fontId="32" fillId="2" borderId="0" xfId="0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 shrinkToFi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15" xfId="0" applyFont="1" applyBorder="1" applyAlignment="1">
      <alignment horizontal="center" vertical="center" textRotation="90" wrapText="1"/>
    </xf>
    <xf numFmtId="0" fontId="7" fillId="0" borderId="5" xfId="0" applyFont="1" applyFill="1" applyBorder="1" applyAlignment="1">
      <alignment horizontal="center" vertical="center" textRotation="90" wrapText="1"/>
    </xf>
    <xf numFmtId="0" fontId="7" fillId="0" borderId="11" xfId="0" applyFont="1" applyFill="1" applyBorder="1" applyAlignment="1">
      <alignment horizontal="center" vertical="center" textRotation="90" wrapText="1"/>
    </xf>
    <xf numFmtId="0" fontId="7" fillId="0" borderId="15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35" fillId="3" borderId="4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center" vertical="center" wrapText="1"/>
    </xf>
    <xf numFmtId="0" fontId="38" fillId="3" borderId="4" xfId="0" applyFont="1" applyFill="1" applyBorder="1" applyAlignment="1">
      <alignment horizontal="center" vertical="center" wrapText="1"/>
    </xf>
    <xf numFmtId="0" fontId="38" fillId="3" borderId="6" xfId="0" applyFont="1" applyFill="1" applyBorder="1" applyAlignment="1">
      <alignment horizontal="center" vertical="center" wrapText="1"/>
    </xf>
    <xf numFmtId="0" fontId="38" fillId="3" borderId="7" xfId="0" applyFont="1" applyFill="1" applyBorder="1" applyAlignment="1">
      <alignment horizontal="center" vertical="center" wrapText="1"/>
    </xf>
    <xf numFmtId="0" fontId="38" fillId="3" borderId="8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46" fillId="2" borderId="4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textRotation="90" wrapText="1"/>
    </xf>
    <xf numFmtId="0" fontId="25" fillId="0" borderId="15" xfId="0" applyFont="1" applyBorder="1" applyAlignment="1">
      <alignment horizontal="center" vertical="center" textRotation="90" wrapText="1"/>
    </xf>
    <xf numFmtId="0" fontId="40" fillId="0" borderId="5" xfId="0" applyFont="1" applyBorder="1" applyAlignment="1">
      <alignment horizontal="center" vertical="center" textRotation="90" wrapText="1"/>
    </xf>
    <xf numFmtId="0" fontId="40" fillId="0" borderId="11" xfId="0" applyFont="1" applyBorder="1" applyAlignment="1">
      <alignment horizontal="center" vertical="center" textRotation="90" wrapText="1"/>
    </xf>
    <xf numFmtId="0" fontId="40" fillId="0" borderId="15" xfId="0" applyFont="1" applyBorder="1" applyAlignment="1">
      <alignment horizontal="center" vertical="center" textRotation="90" wrapText="1"/>
    </xf>
    <xf numFmtId="0" fontId="25" fillId="0" borderId="5" xfId="0" applyFont="1" applyBorder="1" applyAlignment="1">
      <alignment horizontal="center" vertical="center" textRotation="90" wrapText="1"/>
    </xf>
    <xf numFmtId="0" fontId="24" fillId="0" borderId="4" xfId="0" applyFont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textRotation="90" wrapText="1" shrinkToFit="1"/>
    </xf>
    <xf numFmtId="0" fontId="39" fillId="0" borderId="4" xfId="0" applyFont="1" applyBorder="1" applyAlignment="1">
      <alignment horizontal="center" vertical="center" textRotation="90" wrapText="1"/>
    </xf>
    <xf numFmtId="0" fontId="39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textRotation="90" wrapText="1"/>
    </xf>
    <xf numFmtId="0" fontId="25" fillId="0" borderId="11" xfId="0" applyFont="1" applyFill="1" applyBorder="1" applyAlignment="1">
      <alignment horizontal="center" vertical="center" textRotation="90" wrapText="1"/>
    </xf>
    <xf numFmtId="0" fontId="25" fillId="0" borderId="15" xfId="0" applyFont="1" applyFill="1" applyBorder="1" applyAlignment="1">
      <alignment horizontal="center" vertical="center" textRotation="90" wrapText="1"/>
    </xf>
    <xf numFmtId="0" fontId="25" fillId="0" borderId="4" xfId="0" applyFont="1" applyBorder="1" applyAlignment="1">
      <alignment horizontal="center" vertical="center" textRotation="90" wrapText="1"/>
    </xf>
    <xf numFmtId="0" fontId="40" fillId="0" borderId="1" xfId="0" applyFont="1" applyBorder="1" applyAlignment="1">
      <alignment horizontal="center" vertical="center" textRotation="90" wrapText="1"/>
    </xf>
    <xf numFmtId="0" fontId="40" fillId="0" borderId="9" xfId="0" applyFont="1" applyBorder="1" applyAlignment="1">
      <alignment horizontal="center" vertical="center" textRotation="90" wrapText="1"/>
    </xf>
    <xf numFmtId="0" fontId="40" fillId="0" borderId="12" xfId="0" applyFont="1" applyBorder="1" applyAlignment="1">
      <alignment horizontal="center" vertical="center" textRotation="90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59" fillId="2" borderId="6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59" fillId="2" borderId="7" xfId="0" applyFont="1" applyFill="1" applyBorder="1" applyAlignment="1">
      <alignment horizontal="center" vertical="center" wrapText="1"/>
    </xf>
    <xf numFmtId="0" fontId="59" fillId="2" borderId="8" xfId="0" applyFont="1" applyFill="1" applyBorder="1" applyAlignment="1">
      <alignment horizontal="center" vertical="center" wrapText="1"/>
    </xf>
    <xf numFmtId="0" fontId="59" fillId="0" borderId="6" xfId="0" applyFont="1" applyBorder="1" applyAlignment="1">
      <alignment horizontal="center" vertical="center" wrapText="1"/>
    </xf>
    <xf numFmtId="0" fontId="59" fillId="0" borderId="7" xfId="0" applyFont="1" applyBorder="1" applyAlignment="1">
      <alignment horizontal="center" vertical="center" wrapText="1"/>
    </xf>
    <xf numFmtId="0" fontId="59" fillId="0" borderId="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textRotation="90" wrapText="1"/>
    </xf>
    <xf numFmtId="0" fontId="21" fillId="0" borderId="15" xfId="0" applyFont="1" applyBorder="1" applyAlignment="1">
      <alignment horizontal="center" vertical="center" textRotation="90" wrapText="1"/>
    </xf>
    <xf numFmtId="0" fontId="21" fillId="0" borderId="5" xfId="0" applyFont="1" applyBorder="1" applyAlignment="1">
      <alignment horizontal="center" vertical="center" textRotation="90" wrapText="1"/>
    </xf>
    <xf numFmtId="0" fontId="57" fillId="2" borderId="0" xfId="0" applyFont="1" applyFill="1" applyBorder="1" applyAlignment="1">
      <alignment horizontal="center" vertical="center"/>
    </xf>
    <xf numFmtId="0" fontId="58" fillId="2" borderId="0" xfId="0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0" fontId="58" fillId="0" borderId="1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textRotation="90" wrapText="1" shrinkToFit="1"/>
    </xf>
    <xf numFmtId="0" fontId="21" fillId="0" borderId="4" xfId="0" applyFont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textRotation="90" wrapText="1"/>
    </xf>
    <xf numFmtId="0" fontId="21" fillId="0" borderId="11" xfId="0" applyFont="1" applyFill="1" applyBorder="1" applyAlignment="1">
      <alignment horizontal="center" vertical="center" textRotation="90" wrapText="1"/>
    </xf>
    <xf numFmtId="0" fontId="21" fillId="0" borderId="15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 textRotation="90" wrapText="1"/>
    </xf>
    <xf numFmtId="0" fontId="21" fillId="0" borderId="9" xfId="0" applyFont="1" applyBorder="1" applyAlignment="1">
      <alignment horizontal="center" vertical="center" textRotation="90" wrapText="1"/>
    </xf>
    <xf numFmtId="0" fontId="21" fillId="0" borderId="12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 shrinkToFit="1"/>
    </xf>
    <xf numFmtId="0" fontId="8" fillId="0" borderId="11" xfId="0" applyFont="1" applyBorder="1" applyAlignment="1">
      <alignment horizontal="center" vertical="center" textRotation="90" wrapText="1" shrinkToFit="1"/>
    </xf>
    <xf numFmtId="0" fontId="8" fillId="0" borderId="15" xfId="0" applyFont="1" applyBorder="1" applyAlignment="1">
      <alignment horizontal="center" vertical="center" textRotation="90" wrapText="1" shrinkToFi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9" xfId="0" applyFont="1" applyFill="1" applyBorder="1" applyAlignment="1">
      <alignment horizontal="center" vertical="center" textRotation="90" wrapText="1"/>
    </xf>
    <xf numFmtId="0" fontId="8" fillId="0" borderId="1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9\koder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&#1333;&#1408;.&#1412;&#1377;&#139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chet"/>
      <sheetName val="nor"/>
      <sheetName val="kod 1.1"/>
      <sheetName val="kod 1.1.1"/>
      <sheetName val="kod 1.1.3"/>
      <sheetName val="kod 1.2"/>
      <sheetName val="kod 1.3.1"/>
      <sheetName val="kod 1.3.2"/>
      <sheetName val="kod 1.4"/>
      <sheetName val="kod 1.4.1"/>
      <sheetName val="kod 1.4.1-1"/>
      <sheetName val="kod 1.5"/>
      <sheetName val="kod 1.6"/>
      <sheetName val="kod 1.7"/>
      <sheetName val="kod 1.8"/>
      <sheetName val="1.1.2"/>
      <sheetName val="kod 1.9"/>
      <sheetName val="kod 2.1"/>
      <sheetName val="kod 2.1.1"/>
      <sheetName val="kod 2.1.2"/>
      <sheetName val="kod 2.2"/>
      <sheetName val="kod 2.4"/>
      <sheetName val="kod 2.5"/>
      <sheetName val="kod 2.7"/>
      <sheetName val="kod 2.8"/>
      <sheetName val="kod 2.9"/>
      <sheetName val="kod 3.1"/>
      <sheetName val="kod 3.3"/>
      <sheetName val="kod 3.5"/>
      <sheetName val="kod 3.6"/>
      <sheetName val="3.4"/>
      <sheetName val="kod 3.7"/>
      <sheetName val="kod 4.1"/>
      <sheetName val="kod 4.2"/>
      <sheetName val="kod 4.3"/>
      <sheetName val="kod 4.4"/>
      <sheetName val="kod 4.6"/>
      <sheetName val="kod 4.7"/>
      <sheetName val="kod 4.8"/>
      <sheetName val="kod 4.9"/>
      <sheetName val="kod 4.10"/>
      <sheetName val="kod 4.11"/>
      <sheetName val="kod 4.13"/>
      <sheetName val="kod 5.1"/>
      <sheetName val="kod 5.3"/>
      <sheetName val="kod 5.5"/>
      <sheetName val="kod 6.2"/>
      <sheetName val="kod 6.5"/>
      <sheetName val="kod 6.6"/>
      <sheetName val="kod 7.1"/>
      <sheetName val="kod 7.2"/>
      <sheetName val="000"/>
      <sheetName val="kod 8.2"/>
      <sheetName val="kod 8.4"/>
      <sheetName val="kod 8.5"/>
      <sheetName val="kod 8.6"/>
      <sheetName val="kod 8.6.1"/>
      <sheetName val="kod 8.6.2"/>
      <sheetName val="kod 8.7"/>
      <sheetName val="kod 8.7.1"/>
      <sheetName val="kod 8.7.3"/>
      <sheetName val="kod 8.7.5"/>
      <sheetName val="kod 8.7.7"/>
      <sheetName val="kod 8.7.8"/>
      <sheetName val="kod 8.10"/>
      <sheetName val="kod 9.3"/>
      <sheetName val="kod 10.1"/>
      <sheetName val="kod 10.3"/>
      <sheetName val="kod 10.4"/>
      <sheetName val="kod 10.5"/>
      <sheetName val="kod 10.6"/>
      <sheetName val="kod 11.1"/>
      <sheetName val="kod 11.2"/>
      <sheetName val="kod 11.3"/>
      <sheetName val="kod 11.4"/>
      <sheetName val="kod 11.6"/>
      <sheetName val="kod 11.8"/>
      <sheetName val="kod 11.5"/>
      <sheetName val="kod 12.1"/>
      <sheetName val="kod 13"/>
      <sheetName val="Yndameny"/>
    </sheetNames>
    <sheetDataSet>
      <sheetData sheetId="0" refreshError="1"/>
      <sheetData sheetId="1" refreshError="1"/>
      <sheetData sheetId="2" refreshError="1">
        <row r="2">
          <cell r="J2">
            <v>4</v>
          </cell>
        </row>
        <row r="5">
          <cell r="J5">
            <v>0</v>
          </cell>
        </row>
        <row r="9">
          <cell r="J9">
            <v>0</v>
          </cell>
        </row>
        <row r="13">
          <cell r="J13">
            <v>12</v>
          </cell>
        </row>
      </sheetData>
      <sheetData sheetId="3" refreshError="1">
        <row r="2">
          <cell r="J2">
            <v>2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9">
          <cell r="J9">
            <v>0</v>
          </cell>
        </row>
        <row r="13">
          <cell r="J13">
            <v>9</v>
          </cell>
        </row>
      </sheetData>
      <sheetData sheetId="4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G5">
            <v>0</v>
          </cell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1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6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7" refreshError="1">
        <row r="2">
          <cell r="J2">
            <v>0</v>
          </cell>
          <cell r="M2">
            <v>2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2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2</v>
          </cell>
        </row>
        <row r="14">
          <cell r="J14">
            <v>0</v>
          </cell>
        </row>
      </sheetData>
      <sheetData sheetId="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9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2</v>
          </cell>
        </row>
        <row r="13">
          <cell r="J13">
            <v>3</v>
          </cell>
        </row>
        <row r="14">
          <cell r="J14">
            <v>1</v>
          </cell>
        </row>
      </sheetData>
      <sheetData sheetId="10" refreshError="1">
        <row r="2">
          <cell r="J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1</v>
          </cell>
        </row>
        <row r="10">
          <cell r="J10">
            <v>3</v>
          </cell>
        </row>
        <row r="11">
          <cell r="J11">
            <v>0</v>
          </cell>
        </row>
        <row r="13">
          <cell r="J13">
            <v>5</v>
          </cell>
        </row>
        <row r="14">
          <cell r="J14">
            <v>0</v>
          </cell>
        </row>
      </sheetData>
      <sheetData sheetId="11" refreshError="1">
        <row r="2">
          <cell r="J2">
            <v>4</v>
          </cell>
        </row>
        <row r="3">
          <cell r="J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9">
          <cell r="J9">
            <v>1</v>
          </cell>
        </row>
        <row r="13">
          <cell r="J13">
            <v>11</v>
          </cell>
        </row>
      </sheetData>
      <sheetData sheetId="12" refreshError="1">
        <row r="2">
          <cell r="J2">
            <v>12</v>
          </cell>
        </row>
        <row r="3">
          <cell r="J3">
            <v>0</v>
          </cell>
          <cell r="N3">
            <v>0</v>
          </cell>
        </row>
        <row r="6">
          <cell r="G6">
            <v>2</v>
          </cell>
          <cell r="J6">
            <v>0</v>
          </cell>
        </row>
        <row r="7">
          <cell r="J7">
            <v>0</v>
          </cell>
        </row>
        <row r="9">
          <cell r="J9">
            <v>2</v>
          </cell>
        </row>
        <row r="10">
          <cell r="J10">
            <v>0</v>
          </cell>
        </row>
        <row r="11">
          <cell r="J11">
            <v>12</v>
          </cell>
        </row>
        <row r="13">
          <cell r="J13">
            <v>14</v>
          </cell>
        </row>
      </sheetData>
      <sheetData sheetId="13" refreshError="1">
        <row r="2">
          <cell r="J2">
            <v>1</v>
          </cell>
        </row>
        <row r="3">
          <cell r="J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3">
          <cell r="J13">
            <v>5</v>
          </cell>
        </row>
      </sheetData>
      <sheetData sheetId="14" refreshError="1">
        <row r="2">
          <cell r="J2">
            <v>8</v>
          </cell>
        </row>
        <row r="3">
          <cell r="N3">
            <v>0</v>
          </cell>
        </row>
        <row r="5">
          <cell r="J5">
            <v>0</v>
          </cell>
        </row>
        <row r="6">
          <cell r="G6">
            <v>2</v>
          </cell>
        </row>
        <row r="13">
          <cell r="J13">
            <v>25</v>
          </cell>
        </row>
      </sheetData>
      <sheetData sheetId="15" refreshError="1"/>
      <sheetData sheetId="16" refreshError="1">
        <row r="2">
          <cell r="J2">
            <v>5</v>
          </cell>
        </row>
        <row r="3">
          <cell r="J3">
            <v>0</v>
          </cell>
        </row>
        <row r="5">
          <cell r="J5">
            <v>0</v>
          </cell>
        </row>
        <row r="7">
          <cell r="J7">
            <v>0</v>
          </cell>
        </row>
        <row r="13">
          <cell r="J13">
            <v>15</v>
          </cell>
        </row>
      </sheetData>
      <sheetData sheetId="1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9">
          <cell r="J9">
            <v>1</v>
          </cell>
        </row>
        <row r="10">
          <cell r="J10">
            <v>1</v>
          </cell>
        </row>
        <row r="13">
          <cell r="J13">
            <v>1</v>
          </cell>
        </row>
      </sheetData>
      <sheetData sheetId="18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19" refreshError="1">
        <row r="2">
          <cell r="J2">
            <v>0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20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21" refreshError="1">
        <row r="2">
          <cell r="J2">
            <v>0</v>
          </cell>
        </row>
        <row r="3"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3">
          <cell r="J13">
            <v>0</v>
          </cell>
        </row>
      </sheetData>
      <sheetData sheetId="22" refreshError="1">
        <row r="2">
          <cell r="J2">
            <v>2</v>
          </cell>
        </row>
        <row r="3"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5</v>
          </cell>
        </row>
      </sheetData>
      <sheetData sheetId="23" refreshError="1">
        <row r="2">
          <cell r="J2">
            <v>3</v>
          </cell>
        </row>
        <row r="3"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9">
          <cell r="J9">
            <v>0</v>
          </cell>
        </row>
        <row r="13">
          <cell r="J13">
            <v>0</v>
          </cell>
        </row>
      </sheetData>
      <sheetData sheetId="24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9">
          <cell r="J9">
            <v>0</v>
          </cell>
        </row>
        <row r="13">
          <cell r="J13">
            <v>1</v>
          </cell>
        </row>
      </sheetData>
      <sheetData sheetId="25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0</v>
          </cell>
        </row>
      </sheetData>
      <sheetData sheetId="26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3">
          <cell r="J13">
            <v>1</v>
          </cell>
        </row>
        <row r="14">
          <cell r="J14">
            <v>1</v>
          </cell>
        </row>
      </sheetData>
      <sheetData sheetId="27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28" refreshError="1">
        <row r="2">
          <cell r="J2">
            <v>0</v>
          </cell>
        </row>
        <row r="3">
          <cell r="J3">
            <v>0</v>
          </cell>
          <cell r="M3">
            <v>4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1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2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30" refreshError="1"/>
      <sheetData sheetId="31" refreshError="1">
        <row r="2">
          <cell r="J2">
            <v>9</v>
          </cell>
        </row>
        <row r="5">
          <cell r="J5">
            <v>1</v>
          </cell>
        </row>
        <row r="6">
          <cell r="J6">
            <v>0</v>
          </cell>
        </row>
        <row r="9">
          <cell r="J9">
            <v>0</v>
          </cell>
        </row>
        <row r="10">
          <cell r="J10">
            <v>1</v>
          </cell>
        </row>
        <row r="13">
          <cell r="J13">
            <v>16</v>
          </cell>
        </row>
      </sheetData>
      <sheetData sheetId="32" refreshError="1">
        <row r="2">
          <cell r="J2">
            <v>24</v>
          </cell>
        </row>
        <row r="3">
          <cell r="J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7">
          <cell r="J7">
            <v>0</v>
          </cell>
        </row>
        <row r="9">
          <cell r="J9">
            <v>1</v>
          </cell>
        </row>
        <row r="13">
          <cell r="J13">
            <v>16</v>
          </cell>
        </row>
      </sheetData>
      <sheetData sheetId="33" refreshError="1">
        <row r="2">
          <cell r="J2">
            <v>3</v>
          </cell>
        </row>
        <row r="3"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1</v>
          </cell>
        </row>
        <row r="9">
          <cell r="J9">
            <v>1</v>
          </cell>
        </row>
        <row r="10">
          <cell r="J10">
            <v>1</v>
          </cell>
        </row>
        <row r="13">
          <cell r="J13">
            <v>5</v>
          </cell>
        </row>
      </sheetData>
      <sheetData sheetId="34" refreshError="1">
        <row r="2">
          <cell r="J2">
            <v>0</v>
          </cell>
        </row>
        <row r="3">
          <cell r="J3">
            <v>1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35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9">
          <cell r="J9">
            <v>1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36" refreshError="1">
        <row r="2">
          <cell r="J2">
            <v>1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  <row r="14">
          <cell r="J14">
            <v>2</v>
          </cell>
        </row>
      </sheetData>
      <sheetData sheetId="3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3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39" refreshError="1">
        <row r="2">
          <cell r="J2">
            <v>2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1</v>
          </cell>
        </row>
      </sheetData>
      <sheetData sheetId="40" refreshError="1">
        <row r="2">
          <cell r="J2">
            <v>0</v>
          </cell>
        </row>
        <row r="3"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10">
          <cell r="J10">
            <v>1</v>
          </cell>
        </row>
        <row r="11">
          <cell r="J11">
            <v>4</v>
          </cell>
        </row>
        <row r="13">
          <cell r="J13">
            <v>2</v>
          </cell>
        </row>
      </sheetData>
      <sheetData sheetId="41" refreshError="1">
        <row r="2">
          <cell r="J2">
            <v>0</v>
          </cell>
        </row>
        <row r="3">
          <cell r="J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42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1</v>
          </cell>
        </row>
        <row r="5">
          <cell r="J5">
            <v>0</v>
          </cell>
        </row>
        <row r="6">
          <cell r="G6">
            <v>0</v>
          </cell>
        </row>
        <row r="7">
          <cell r="J7">
            <v>0</v>
          </cell>
        </row>
        <row r="9">
          <cell r="J9">
            <v>0</v>
          </cell>
        </row>
        <row r="13">
          <cell r="J13">
            <v>1</v>
          </cell>
        </row>
      </sheetData>
      <sheetData sheetId="43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44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0</v>
          </cell>
        </row>
      </sheetData>
      <sheetData sheetId="4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46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47" refreshError="1">
        <row r="2">
          <cell r="J2">
            <v>2</v>
          </cell>
        </row>
        <row r="3"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2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1</v>
          </cell>
        </row>
        <row r="13">
          <cell r="J13">
            <v>2</v>
          </cell>
        </row>
      </sheetData>
      <sheetData sheetId="48" refreshError="1">
        <row r="2">
          <cell r="J2">
            <v>0</v>
          </cell>
          <cell r="M2">
            <v>3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2</v>
          </cell>
        </row>
      </sheetData>
      <sheetData sheetId="4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H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50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0</v>
          </cell>
        </row>
        <row r="13">
          <cell r="J13">
            <v>2</v>
          </cell>
        </row>
        <row r="14">
          <cell r="J14">
            <v>0</v>
          </cell>
        </row>
      </sheetData>
      <sheetData sheetId="51" refreshError="1"/>
      <sheetData sheetId="52" refreshError="1">
        <row r="2">
          <cell r="J2">
            <v>4</v>
          </cell>
        </row>
        <row r="3">
          <cell r="J3">
            <v>0</v>
          </cell>
          <cell r="N3">
            <v>1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1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3">
          <cell r="J13">
            <v>6</v>
          </cell>
        </row>
      </sheetData>
      <sheetData sheetId="53" refreshError="1">
        <row r="2">
          <cell r="J2">
            <v>7</v>
          </cell>
        </row>
        <row r="3">
          <cell r="J3">
            <v>1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G7">
            <v>1</v>
          </cell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7</v>
          </cell>
        </row>
      </sheetData>
      <sheetData sheetId="54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55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1</v>
          </cell>
        </row>
      </sheetData>
      <sheetData sheetId="56" refreshError="1">
        <row r="2">
          <cell r="J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5</v>
          </cell>
        </row>
        <row r="13">
          <cell r="J13">
            <v>0</v>
          </cell>
        </row>
      </sheetData>
      <sheetData sheetId="5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58" refreshError="1">
        <row r="2">
          <cell r="J2">
            <v>1</v>
          </cell>
        </row>
        <row r="3">
          <cell r="J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2</v>
          </cell>
        </row>
      </sheetData>
      <sheetData sheetId="59" refreshError="1">
        <row r="2">
          <cell r="J2">
            <v>10</v>
          </cell>
        </row>
        <row r="3">
          <cell r="N3">
            <v>0</v>
          </cell>
        </row>
        <row r="5">
          <cell r="J5">
            <v>0</v>
          </cell>
        </row>
        <row r="6">
          <cell r="G6">
            <v>1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6</v>
          </cell>
        </row>
      </sheetData>
      <sheetData sheetId="60" refreshError="1">
        <row r="2">
          <cell r="J2">
            <v>5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61" refreshError="1">
        <row r="2">
          <cell r="J2">
            <v>0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62" refreshError="1">
        <row r="2">
          <cell r="J2">
            <v>10</v>
          </cell>
        </row>
        <row r="3">
          <cell r="J3">
            <v>0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5</v>
          </cell>
        </row>
      </sheetData>
      <sheetData sheetId="63" refreshError="1">
        <row r="2">
          <cell r="J2">
            <v>1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1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2</v>
          </cell>
        </row>
      </sheetData>
      <sheetData sheetId="64" refreshError="1">
        <row r="2">
          <cell r="J2">
            <v>3</v>
          </cell>
          <cell r="M2">
            <v>3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3</v>
          </cell>
        </row>
      </sheetData>
      <sheetData sheetId="6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66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67" refreshError="1">
        <row r="2">
          <cell r="J2">
            <v>1</v>
          </cell>
        </row>
        <row r="3">
          <cell r="J3">
            <v>0</v>
          </cell>
          <cell r="M3">
            <v>1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68" refreshError="1">
        <row r="2">
          <cell r="J2">
            <v>0</v>
          </cell>
        </row>
        <row r="3">
          <cell r="J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69" refreshError="1">
        <row r="2">
          <cell r="J2">
            <v>0</v>
          </cell>
          <cell r="M2">
            <v>0</v>
          </cell>
        </row>
        <row r="3">
          <cell r="J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</sheetData>
      <sheetData sheetId="70" refreshError="1">
        <row r="2">
          <cell r="J2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2</v>
          </cell>
        </row>
        <row r="10">
          <cell r="J10">
            <v>3</v>
          </cell>
        </row>
        <row r="13">
          <cell r="J13">
            <v>6</v>
          </cell>
        </row>
      </sheetData>
      <sheetData sheetId="71" refreshError="1">
        <row r="2">
          <cell r="J2">
            <v>187</v>
          </cell>
        </row>
        <row r="3">
          <cell r="N3">
            <v>0</v>
          </cell>
        </row>
        <row r="5">
          <cell r="J5">
            <v>1</v>
          </cell>
        </row>
        <row r="6">
          <cell r="G6">
            <v>1</v>
          </cell>
        </row>
        <row r="13">
          <cell r="J13">
            <v>185</v>
          </cell>
        </row>
      </sheetData>
      <sheetData sheetId="72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G5">
            <v>0</v>
          </cell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73" refreshError="1">
        <row r="2">
          <cell r="J2">
            <v>0</v>
          </cell>
        </row>
        <row r="3"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9">
          <cell r="J9">
            <v>1</v>
          </cell>
        </row>
        <row r="13">
          <cell r="J13">
            <v>7</v>
          </cell>
        </row>
      </sheetData>
      <sheetData sheetId="74" refreshError="1">
        <row r="2">
          <cell r="J2">
            <v>0</v>
          </cell>
        </row>
        <row r="3">
          <cell r="J3">
            <v>1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9">
          <cell r="J9">
            <v>0</v>
          </cell>
        </row>
        <row r="13">
          <cell r="J13">
            <v>3</v>
          </cell>
        </row>
      </sheetData>
      <sheetData sheetId="7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76" refreshError="1">
        <row r="2">
          <cell r="J2">
            <v>1</v>
          </cell>
        </row>
        <row r="3"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2</v>
          </cell>
        </row>
      </sheetData>
      <sheetData sheetId="7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7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3">
          <cell r="J13">
            <v>0</v>
          </cell>
        </row>
        <row r="14">
          <cell r="J14">
            <v>2</v>
          </cell>
        </row>
      </sheetData>
      <sheetData sheetId="79" refreshError="1">
        <row r="2">
          <cell r="J2">
            <v>2</v>
          </cell>
        </row>
        <row r="3">
          <cell r="J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3">
          <cell r="J13">
            <v>0</v>
          </cell>
        </row>
      </sheetData>
      <sheetData sheetId="8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ajin nor"/>
      <sheetName val="Sheet1"/>
    </sheetNames>
    <sheetDataSet>
      <sheetData sheetId="0" refreshError="1"/>
      <sheetData sheetId="1">
        <row r="51">
          <cell r="AJ51">
            <v>0</v>
          </cell>
        </row>
        <row r="52">
          <cell r="AJ52">
            <v>0</v>
          </cell>
        </row>
        <row r="53">
          <cell r="AJ53">
            <v>0</v>
          </cell>
        </row>
        <row r="89">
          <cell r="AJ89">
            <v>0</v>
          </cell>
        </row>
        <row r="91">
          <cell r="AJ91">
            <v>0</v>
          </cell>
        </row>
        <row r="93">
          <cell r="AJ93">
            <v>0</v>
          </cell>
        </row>
        <row r="94">
          <cell r="AJ94">
            <v>0</v>
          </cell>
        </row>
        <row r="95">
          <cell r="AJ95">
            <v>0</v>
          </cell>
        </row>
        <row r="96">
          <cell r="AJ96">
            <v>0</v>
          </cell>
        </row>
        <row r="97">
          <cell r="AJ97">
            <v>0</v>
          </cell>
        </row>
        <row r="98">
          <cell r="AJ98">
            <v>0</v>
          </cell>
        </row>
        <row r="99">
          <cell r="AJ99">
            <v>0</v>
          </cell>
        </row>
        <row r="100">
          <cell r="AJ100">
            <v>0</v>
          </cell>
        </row>
        <row r="101">
          <cell r="AJ101">
            <v>0</v>
          </cell>
        </row>
        <row r="102">
          <cell r="AJ102">
            <v>0</v>
          </cell>
        </row>
        <row r="103">
          <cell r="AJ103">
            <v>0</v>
          </cell>
        </row>
        <row r="104">
          <cell r="AJ104">
            <v>0</v>
          </cell>
        </row>
        <row r="105">
          <cell r="AJ105">
            <v>0</v>
          </cell>
        </row>
        <row r="107">
          <cell r="AJ107">
            <v>0</v>
          </cell>
        </row>
        <row r="110">
          <cell r="AJ110">
            <v>0</v>
          </cell>
        </row>
        <row r="112">
          <cell r="AJ112">
            <v>0</v>
          </cell>
        </row>
        <row r="113">
          <cell r="AJ113">
            <v>0</v>
          </cell>
        </row>
        <row r="115">
          <cell r="AJ115">
            <v>0</v>
          </cell>
        </row>
        <row r="116">
          <cell r="AJ116">
            <v>0</v>
          </cell>
        </row>
        <row r="117">
          <cell r="AJ117">
            <v>0</v>
          </cell>
        </row>
        <row r="118">
          <cell r="AJ118">
            <v>0</v>
          </cell>
        </row>
        <row r="119">
          <cell r="AJ119">
            <v>0</v>
          </cell>
        </row>
        <row r="127">
          <cell r="AJ127">
            <v>0</v>
          </cell>
        </row>
        <row r="128">
          <cell r="AJ128">
            <v>0</v>
          </cell>
        </row>
        <row r="133">
          <cell r="AJ13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137"/>
  <sheetViews>
    <sheetView topLeftCell="A103" zoomScale="110" zoomScaleNormal="110" workbookViewId="0">
      <selection activeCell="E135" sqref="E135:Z135"/>
    </sheetView>
  </sheetViews>
  <sheetFormatPr defaultRowHeight="12"/>
  <cols>
    <col min="1" max="16384" width="9.140625" style="1"/>
  </cols>
  <sheetData>
    <row r="1" spans="1:26">
      <c r="A1" s="280" t="s">
        <v>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79"/>
      <c r="V1" s="279"/>
      <c r="W1" s="279"/>
      <c r="X1" s="279"/>
      <c r="Y1" s="279"/>
      <c r="Z1" s="279"/>
    </row>
    <row r="2" spans="1:26" ht="12" customHeight="1">
      <c r="A2" s="280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79"/>
      <c r="V2" s="279"/>
      <c r="W2" s="279"/>
      <c r="X2" s="279"/>
      <c r="Y2" s="279"/>
      <c r="Z2" s="279"/>
    </row>
    <row r="3" spans="1:26" ht="12" customHeight="1">
      <c r="A3" s="279" t="s">
        <v>267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</row>
    <row r="4" spans="1:26" ht="12" customHeight="1">
      <c r="A4" s="279"/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</row>
    <row r="5" spans="1:26" ht="12" customHeight="1">
      <c r="A5" s="281" t="s">
        <v>2</v>
      </c>
      <c r="B5" s="282"/>
      <c r="C5" s="282"/>
      <c r="D5" s="283"/>
      <c r="E5" s="290" t="s">
        <v>3</v>
      </c>
      <c r="F5" s="292" t="s">
        <v>4</v>
      </c>
      <c r="G5" s="292"/>
      <c r="H5" s="292"/>
      <c r="I5" s="292"/>
      <c r="J5" s="293" t="s">
        <v>5</v>
      </c>
      <c r="K5" s="294"/>
      <c r="L5" s="294"/>
      <c r="M5" s="294"/>
      <c r="N5" s="294"/>
      <c r="O5" s="294"/>
      <c r="P5" s="294"/>
      <c r="Q5" s="294"/>
      <c r="R5" s="294"/>
      <c r="S5" s="294"/>
      <c r="T5" s="265" t="s">
        <v>6</v>
      </c>
      <c r="U5" s="265" t="s">
        <v>7</v>
      </c>
      <c r="V5" s="299" t="s">
        <v>8</v>
      </c>
      <c r="W5" s="300"/>
      <c r="X5" s="301"/>
      <c r="Y5" s="302" t="s">
        <v>9</v>
      </c>
      <c r="Z5" s="302" t="s">
        <v>10</v>
      </c>
    </row>
    <row r="6" spans="1:26" ht="12" customHeight="1">
      <c r="A6" s="284"/>
      <c r="B6" s="285"/>
      <c r="C6" s="285"/>
      <c r="D6" s="286"/>
      <c r="E6" s="291"/>
      <c r="F6" s="292"/>
      <c r="G6" s="292"/>
      <c r="H6" s="292"/>
      <c r="I6" s="292"/>
      <c r="J6" s="295"/>
      <c r="K6" s="296"/>
      <c r="L6" s="296"/>
      <c r="M6" s="296"/>
      <c r="N6" s="296"/>
      <c r="O6" s="296"/>
      <c r="P6" s="296"/>
      <c r="Q6" s="296"/>
      <c r="R6" s="296"/>
      <c r="S6" s="296"/>
      <c r="T6" s="266"/>
      <c r="U6" s="266"/>
      <c r="V6" s="265" t="s">
        <v>11</v>
      </c>
      <c r="W6" s="265" t="s">
        <v>12</v>
      </c>
      <c r="X6" s="265" t="s">
        <v>13</v>
      </c>
      <c r="Y6" s="302"/>
      <c r="Z6" s="302"/>
    </row>
    <row r="7" spans="1:26" ht="12" customHeight="1">
      <c r="A7" s="284"/>
      <c r="B7" s="285"/>
      <c r="C7" s="285"/>
      <c r="D7" s="286"/>
      <c r="E7" s="291"/>
      <c r="F7" s="292"/>
      <c r="G7" s="292"/>
      <c r="H7" s="292"/>
      <c r="I7" s="292"/>
      <c r="J7" s="297"/>
      <c r="K7" s="298"/>
      <c r="L7" s="298"/>
      <c r="M7" s="298"/>
      <c r="N7" s="298"/>
      <c r="O7" s="298"/>
      <c r="P7" s="298"/>
      <c r="Q7" s="298"/>
      <c r="R7" s="298"/>
      <c r="S7" s="298"/>
      <c r="T7" s="266"/>
      <c r="U7" s="266"/>
      <c r="V7" s="266"/>
      <c r="W7" s="266"/>
      <c r="X7" s="266"/>
      <c r="Y7" s="302"/>
      <c r="Z7" s="302"/>
    </row>
    <row r="8" spans="1:26" ht="12" customHeight="1">
      <c r="A8" s="284"/>
      <c r="B8" s="285"/>
      <c r="C8" s="285"/>
      <c r="D8" s="286"/>
      <c r="E8" s="291"/>
      <c r="F8" s="273" t="s">
        <v>14</v>
      </c>
      <c r="G8" s="273" t="s">
        <v>15</v>
      </c>
      <c r="H8" s="276" t="s">
        <v>16</v>
      </c>
      <c r="I8" s="276" t="s">
        <v>17</v>
      </c>
      <c r="J8" s="265" t="s">
        <v>18</v>
      </c>
      <c r="K8" s="265" t="s">
        <v>19</v>
      </c>
      <c r="L8" s="265" t="s">
        <v>20</v>
      </c>
      <c r="M8" s="265" t="s">
        <v>21</v>
      </c>
      <c r="N8" s="268" t="s">
        <v>22</v>
      </c>
      <c r="O8" s="268"/>
      <c r="P8" s="268"/>
      <c r="Q8" s="268"/>
      <c r="R8" s="265" t="s">
        <v>23</v>
      </c>
      <c r="S8" s="303" t="s">
        <v>24</v>
      </c>
      <c r="T8" s="266"/>
      <c r="U8" s="266"/>
      <c r="V8" s="266"/>
      <c r="W8" s="266"/>
      <c r="X8" s="266"/>
      <c r="Y8" s="302"/>
      <c r="Z8" s="302"/>
    </row>
    <row r="9" spans="1:26" ht="12" customHeight="1">
      <c r="A9" s="284"/>
      <c r="B9" s="285"/>
      <c r="C9" s="285"/>
      <c r="D9" s="286"/>
      <c r="E9" s="291"/>
      <c r="F9" s="274"/>
      <c r="G9" s="274"/>
      <c r="H9" s="277"/>
      <c r="I9" s="277"/>
      <c r="J9" s="266"/>
      <c r="K9" s="266"/>
      <c r="L9" s="266"/>
      <c r="M9" s="266"/>
      <c r="N9" s="268"/>
      <c r="O9" s="268"/>
      <c r="P9" s="268"/>
      <c r="Q9" s="268"/>
      <c r="R9" s="266"/>
      <c r="S9" s="304"/>
      <c r="T9" s="266"/>
      <c r="U9" s="266"/>
      <c r="V9" s="266"/>
      <c r="W9" s="266"/>
      <c r="X9" s="266"/>
      <c r="Y9" s="302"/>
      <c r="Z9" s="302"/>
    </row>
    <row r="10" spans="1:26" ht="12" customHeight="1">
      <c r="A10" s="284"/>
      <c r="B10" s="285"/>
      <c r="C10" s="285"/>
      <c r="D10" s="286"/>
      <c r="E10" s="291"/>
      <c r="F10" s="274"/>
      <c r="G10" s="274"/>
      <c r="H10" s="277"/>
      <c r="I10" s="277"/>
      <c r="J10" s="266"/>
      <c r="K10" s="266"/>
      <c r="L10" s="266"/>
      <c r="M10" s="266"/>
      <c r="N10" s="268"/>
      <c r="O10" s="268"/>
      <c r="P10" s="268"/>
      <c r="Q10" s="268"/>
      <c r="R10" s="266"/>
      <c r="S10" s="304"/>
      <c r="T10" s="266"/>
      <c r="U10" s="266"/>
      <c r="V10" s="266"/>
      <c r="W10" s="266"/>
      <c r="X10" s="266"/>
      <c r="Y10" s="302"/>
      <c r="Z10" s="302"/>
    </row>
    <row r="11" spans="1:26" ht="12" customHeight="1">
      <c r="A11" s="284"/>
      <c r="B11" s="285"/>
      <c r="C11" s="285"/>
      <c r="D11" s="286"/>
      <c r="E11" s="292"/>
      <c r="F11" s="274"/>
      <c r="G11" s="274"/>
      <c r="H11" s="277"/>
      <c r="I11" s="277"/>
      <c r="J11" s="266"/>
      <c r="K11" s="266"/>
      <c r="L11" s="266"/>
      <c r="M11" s="266"/>
      <c r="N11" s="265" t="s">
        <v>25</v>
      </c>
      <c r="O11" s="265" t="s">
        <v>26</v>
      </c>
      <c r="P11" s="265" t="s">
        <v>27</v>
      </c>
      <c r="Q11" s="265" t="s">
        <v>28</v>
      </c>
      <c r="R11" s="266"/>
      <c r="S11" s="304"/>
      <c r="T11" s="266"/>
      <c r="U11" s="266"/>
      <c r="V11" s="266"/>
      <c r="W11" s="266"/>
      <c r="X11" s="266"/>
      <c r="Y11" s="302"/>
      <c r="Z11" s="302"/>
    </row>
    <row r="12" spans="1:26" ht="12" customHeight="1">
      <c r="A12" s="284"/>
      <c r="B12" s="285"/>
      <c r="C12" s="285"/>
      <c r="D12" s="286"/>
      <c r="E12" s="292"/>
      <c r="F12" s="274"/>
      <c r="G12" s="274"/>
      <c r="H12" s="277"/>
      <c r="I12" s="277"/>
      <c r="J12" s="266"/>
      <c r="K12" s="266"/>
      <c r="L12" s="266"/>
      <c r="M12" s="266"/>
      <c r="N12" s="266"/>
      <c r="O12" s="266"/>
      <c r="P12" s="266"/>
      <c r="Q12" s="266"/>
      <c r="R12" s="266"/>
      <c r="S12" s="304"/>
      <c r="T12" s="266"/>
      <c r="U12" s="266"/>
      <c r="V12" s="266"/>
      <c r="W12" s="266"/>
      <c r="X12" s="266"/>
      <c r="Y12" s="302"/>
      <c r="Z12" s="302"/>
    </row>
    <row r="13" spans="1:26" ht="12" customHeight="1">
      <c r="A13" s="284"/>
      <c r="B13" s="285"/>
      <c r="C13" s="285"/>
      <c r="D13" s="286"/>
      <c r="E13" s="292"/>
      <c r="F13" s="274"/>
      <c r="G13" s="274"/>
      <c r="H13" s="277"/>
      <c r="I13" s="277"/>
      <c r="J13" s="266"/>
      <c r="K13" s="266"/>
      <c r="L13" s="266"/>
      <c r="M13" s="266"/>
      <c r="N13" s="266"/>
      <c r="O13" s="266"/>
      <c r="P13" s="266"/>
      <c r="Q13" s="266"/>
      <c r="R13" s="266"/>
      <c r="S13" s="304"/>
      <c r="T13" s="266"/>
      <c r="U13" s="266"/>
      <c r="V13" s="266"/>
      <c r="W13" s="266"/>
      <c r="X13" s="266"/>
      <c r="Y13" s="302"/>
      <c r="Z13" s="302"/>
    </row>
    <row r="14" spans="1:26" ht="12" customHeight="1">
      <c r="A14" s="284"/>
      <c r="B14" s="285"/>
      <c r="C14" s="285"/>
      <c r="D14" s="286"/>
      <c r="E14" s="292"/>
      <c r="F14" s="274"/>
      <c r="G14" s="274"/>
      <c r="H14" s="277"/>
      <c r="I14" s="277"/>
      <c r="J14" s="266"/>
      <c r="K14" s="266"/>
      <c r="L14" s="266"/>
      <c r="M14" s="266"/>
      <c r="N14" s="266"/>
      <c r="O14" s="266"/>
      <c r="P14" s="266"/>
      <c r="Q14" s="266"/>
      <c r="R14" s="266"/>
      <c r="S14" s="304"/>
      <c r="T14" s="266"/>
      <c r="U14" s="266"/>
      <c r="V14" s="266"/>
      <c r="W14" s="266"/>
      <c r="X14" s="266"/>
      <c r="Y14" s="302"/>
      <c r="Z14" s="302"/>
    </row>
    <row r="15" spans="1:26" ht="12" customHeight="1">
      <c r="A15" s="284"/>
      <c r="B15" s="285"/>
      <c r="C15" s="285"/>
      <c r="D15" s="286"/>
      <c r="E15" s="292"/>
      <c r="F15" s="274"/>
      <c r="G15" s="274"/>
      <c r="H15" s="277"/>
      <c r="I15" s="277"/>
      <c r="J15" s="266"/>
      <c r="K15" s="266"/>
      <c r="L15" s="266"/>
      <c r="M15" s="266"/>
      <c r="N15" s="266"/>
      <c r="O15" s="266"/>
      <c r="P15" s="266"/>
      <c r="Q15" s="266"/>
      <c r="R15" s="266"/>
      <c r="S15" s="304"/>
      <c r="T15" s="266"/>
      <c r="U15" s="266"/>
      <c r="V15" s="266"/>
      <c r="W15" s="266"/>
      <c r="X15" s="266"/>
      <c r="Y15" s="302"/>
      <c r="Z15" s="302"/>
    </row>
    <row r="16" spans="1:26" ht="12" customHeight="1">
      <c r="A16" s="284"/>
      <c r="B16" s="285"/>
      <c r="C16" s="285"/>
      <c r="D16" s="286"/>
      <c r="E16" s="292"/>
      <c r="F16" s="274"/>
      <c r="G16" s="274"/>
      <c r="H16" s="277"/>
      <c r="I16" s="277"/>
      <c r="J16" s="266"/>
      <c r="K16" s="266"/>
      <c r="L16" s="266"/>
      <c r="M16" s="266"/>
      <c r="N16" s="266"/>
      <c r="O16" s="266"/>
      <c r="P16" s="266"/>
      <c r="Q16" s="266"/>
      <c r="R16" s="266"/>
      <c r="S16" s="304"/>
      <c r="T16" s="266"/>
      <c r="U16" s="266"/>
      <c r="V16" s="266"/>
      <c r="W16" s="266"/>
      <c r="X16" s="266"/>
      <c r="Y16" s="302"/>
      <c r="Z16" s="302"/>
    </row>
    <row r="17" spans="1:26" ht="12" customHeight="1">
      <c r="A17" s="284"/>
      <c r="B17" s="285"/>
      <c r="C17" s="285"/>
      <c r="D17" s="286"/>
      <c r="E17" s="292"/>
      <c r="F17" s="274"/>
      <c r="G17" s="274"/>
      <c r="H17" s="277"/>
      <c r="I17" s="277"/>
      <c r="J17" s="266"/>
      <c r="K17" s="266"/>
      <c r="L17" s="266"/>
      <c r="M17" s="266"/>
      <c r="N17" s="266"/>
      <c r="O17" s="266"/>
      <c r="P17" s="266"/>
      <c r="Q17" s="266"/>
      <c r="R17" s="266"/>
      <c r="S17" s="304"/>
      <c r="T17" s="266"/>
      <c r="U17" s="266"/>
      <c r="V17" s="266"/>
      <c r="W17" s="266"/>
      <c r="X17" s="266"/>
      <c r="Y17" s="302"/>
      <c r="Z17" s="302"/>
    </row>
    <row r="18" spans="1:26" ht="12" customHeight="1">
      <c r="A18" s="287"/>
      <c r="B18" s="288"/>
      <c r="C18" s="288"/>
      <c r="D18" s="289"/>
      <c r="E18" s="292"/>
      <c r="F18" s="275"/>
      <c r="G18" s="275"/>
      <c r="H18" s="278"/>
      <c r="I18" s="278"/>
      <c r="J18" s="267"/>
      <c r="K18" s="267"/>
      <c r="L18" s="267"/>
      <c r="M18" s="267"/>
      <c r="N18" s="267"/>
      <c r="O18" s="267"/>
      <c r="P18" s="267"/>
      <c r="Q18" s="267"/>
      <c r="R18" s="267"/>
      <c r="S18" s="305"/>
      <c r="T18" s="267"/>
      <c r="U18" s="267"/>
      <c r="V18" s="267"/>
      <c r="W18" s="267"/>
      <c r="X18" s="267"/>
      <c r="Y18" s="302"/>
      <c r="Z18" s="302"/>
    </row>
    <row r="19" spans="1:26" ht="12" customHeight="1">
      <c r="A19" s="269" t="s">
        <v>29</v>
      </c>
      <c r="B19" s="270"/>
      <c r="C19" s="270"/>
      <c r="D19" s="270"/>
      <c r="E19" s="99">
        <v>1</v>
      </c>
      <c r="F19" s="99">
        <v>2</v>
      </c>
      <c r="G19" s="99">
        <v>3</v>
      </c>
      <c r="H19" s="99">
        <v>4</v>
      </c>
      <c r="I19" s="99">
        <v>5</v>
      </c>
      <c r="J19" s="99">
        <v>6</v>
      </c>
      <c r="K19" s="99">
        <v>7</v>
      </c>
      <c r="L19" s="99">
        <v>8</v>
      </c>
      <c r="M19" s="99">
        <v>9</v>
      </c>
      <c r="N19" s="99">
        <v>10</v>
      </c>
      <c r="O19" s="99">
        <v>11</v>
      </c>
      <c r="P19" s="99">
        <v>12</v>
      </c>
      <c r="Q19" s="99">
        <v>13</v>
      </c>
      <c r="R19" s="99">
        <v>14</v>
      </c>
      <c r="S19" s="99">
        <v>15</v>
      </c>
      <c r="T19" s="99">
        <v>16</v>
      </c>
      <c r="U19" s="99">
        <v>17</v>
      </c>
      <c r="V19" s="99">
        <v>18</v>
      </c>
      <c r="W19" s="99">
        <v>19</v>
      </c>
      <c r="X19" s="99">
        <v>20</v>
      </c>
      <c r="Y19" s="99">
        <v>21</v>
      </c>
      <c r="Z19" s="99">
        <v>22</v>
      </c>
    </row>
    <row r="20" spans="1:26" s="4" customFormat="1" ht="12" customHeight="1">
      <c r="A20" s="2" t="s">
        <v>30</v>
      </c>
      <c r="B20" s="271" t="s">
        <v>31</v>
      </c>
      <c r="C20" s="271"/>
      <c r="D20" s="271"/>
      <c r="E20" s="100"/>
      <c r="F20" s="100"/>
      <c r="G20" s="100"/>
      <c r="H20" s="100"/>
      <c r="I20" s="100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s="4" customFormat="1" ht="12" customHeight="1">
      <c r="A21" s="5" t="s">
        <v>32</v>
      </c>
      <c r="B21" s="272" t="s">
        <v>33</v>
      </c>
      <c r="C21" s="272"/>
      <c r="D21" s="272"/>
      <c r="E21" s="98">
        <f>'[1]kod 1.1'!J13</f>
        <v>12</v>
      </c>
      <c r="F21" s="98">
        <v>24</v>
      </c>
      <c r="G21" s="98">
        <v>21</v>
      </c>
      <c r="H21" s="98">
        <v>1</v>
      </c>
      <c r="I21" s="98">
        <v>2</v>
      </c>
      <c r="J21" s="6">
        <v>25</v>
      </c>
      <c r="K21" s="6">
        <v>8</v>
      </c>
      <c r="L21" s="6">
        <v>2</v>
      </c>
      <c r="M21" s="6">
        <v>5</v>
      </c>
      <c r="N21" s="6">
        <v>10</v>
      </c>
      <c r="O21" s="6">
        <v>2</v>
      </c>
      <c r="P21" s="6">
        <v>7</v>
      </c>
      <c r="Q21" s="6">
        <v>1</v>
      </c>
      <c r="R21" s="6">
        <f>'[1]kod 1.1'!J5</f>
        <v>0</v>
      </c>
      <c r="S21" s="6">
        <f>J21+R21</f>
        <v>25</v>
      </c>
      <c r="T21" s="6">
        <f>'[1]kod 1.1'!J9</f>
        <v>0</v>
      </c>
      <c r="U21" s="6">
        <v>20</v>
      </c>
      <c r="V21" s="6">
        <v>3</v>
      </c>
      <c r="W21" s="6"/>
      <c r="X21" s="6"/>
      <c r="Y21" s="6">
        <v>8</v>
      </c>
      <c r="Z21" s="6">
        <v>1</v>
      </c>
    </row>
    <row r="22" spans="1:26" s="4" customFormat="1" ht="12" customHeight="1">
      <c r="A22" s="7" t="s">
        <v>34</v>
      </c>
      <c r="B22" s="292" t="s">
        <v>35</v>
      </c>
      <c r="C22" s="292"/>
      <c r="D22" s="292"/>
      <c r="E22" s="98">
        <f>'[1]kod 1.1.1'!J13</f>
        <v>9</v>
      </c>
      <c r="F22" s="98">
        <v>25</v>
      </c>
      <c r="G22" s="98">
        <v>25</v>
      </c>
      <c r="H22" s="98">
        <f>'[1]kod 1.1.1'!M3</f>
        <v>0</v>
      </c>
      <c r="I22" s="98">
        <f>'[1]kod 1.1.1'!N3</f>
        <v>0</v>
      </c>
      <c r="J22" s="6">
        <v>14</v>
      </c>
      <c r="K22" s="6">
        <v>6</v>
      </c>
      <c r="L22" s="6">
        <f>'[1]kod 1.1.1'!J3</f>
        <v>0</v>
      </c>
      <c r="M22" s="6">
        <v>6</v>
      </c>
      <c r="N22" s="6">
        <v>2</v>
      </c>
      <c r="O22" s="6">
        <v>1</v>
      </c>
      <c r="P22" s="6">
        <v>1</v>
      </c>
      <c r="Q22" s="6">
        <f>'[1]kod 1.1.1'!J6</f>
        <v>0</v>
      </c>
      <c r="R22" s="6">
        <f>'[1]kod 1.1.1'!J5</f>
        <v>0</v>
      </c>
      <c r="S22" s="6">
        <f>J22+R22</f>
        <v>14</v>
      </c>
      <c r="T22" s="6">
        <f>'[1]kod 1.1.1'!J9</f>
        <v>0</v>
      </c>
      <c r="U22" s="6">
        <v>10</v>
      </c>
      <c r="V22" s="6">
        <v>4</v>
      </c>
      <c r="W22" s="6"/>
      <c r="X22" s="6"/>
      <c r="Y22" s="6">
        <v>20</v>
      </c>
      <c r="Z22" s="6">
        <v>3</v>
      </c>
    </row>
    <row r="23" spans="1:26" s="4" customFormat="1" ht="12" customHeight="1">
      <c r="A23" s="5" t="s">
        <v>36</v>
      </c>
      <c r="B23" s="292" t="s">
        <v>37</v>
      </c>
      <c r="C23" s="292"/>
      <c r="D23" s="292"/>
      <c r="E23" s="98"/>
      <c r="F23" s="98"/>
      <c r="G23" s="98"/>
      <c r="H23" s="98"/>
      <c r="I23" s="98"/>
      <c r="J23" s="6"/>
      <c r="K23" s="6"/>
      <c r="L23" s="6"/>
      <c r="M23" s="6"/>
      <c r="N23" s="6">
        <f t="shared" ref="N23:N31" si="0">O23+P23+Q23</f>
        <v>0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4" customFormat="1" ht="12" customHeight="1">
      <c r="A24" s="7" t="s">
        <v>38</v>
      </c>
      <c r="B24" s="292" t="s">
        <v>39</v>
      </c>
      <c r="C24" s="292"/>
      <c r="D24" s="292"/>
      <c r="E24" s="94">
        <f>'[1]kod 1.1.3'!J13</f>
        <v>1</v>
      </c>
      <c r="F24" s="98">
        <f>G24+H24+I24</f>
        <v>0</v>
      </c>
      <c r="G24" s="98">
        <f>'[1]kod 1.1.3'!J14</f>
        <v>0</v>
      </c>
      <c r="H24" s="98">
        <f>'[1]kod 1.1.3'!M3</f>
        <v>0</v>
      </c>
      <c r="I24" s="98">
        <f>'[1]kod 1.1.3'!N3</f>
        <v>0</v>
      </c>
      <c r="J24" s="6">
        <f>K24+L24+M24+N24</f>
        <v>0</v>
      </c>
      <c r="K24" s="6">
        <f>'[1]kod 1.1.3'!J2</f>
        <v>0</v>
      </c>
      <c r="L24" s="6">
        <f>'[1]kod 1.1.3'!J3</f>
        <v>0</v>
      </c>
      <c r="M24" s="6">
        <f>'[1]kod 1.1.3'!J4</f>
        <v>0</v>
      </c>
      <c r="N24" s="6">
        <f t="shared" si="0"/>
        <v>0</v>
      </c>
      <c r="O24" s="6">
        <f>'[1]kod 1.1.3'!J7</f>
        <v>0</v>
      </c>
      <c r="P24" s="6">
        <f>'[1]kod 1.1.3'!J8</f>
        <v>0</v>
      </c>
      <c r="Q24" s="6">
        <f>'[1]kod 1.1.3'!J6</f>
        <v>0</v>
      </c>
      <c r="R24" s="6">
        <f>'[1]kod 1.1.3'!J5</f>
        <v>0</v>
      </c>
      <c r="S24" s="6">
        <f>J24+R24</f>
        <v>0</v>
      </c>
      <c r="T24" s="6">
        <f>'[1]kod 1.1.3'!J9</f>
        <v>1</v>
      </c>
      <c r="U24" s="6">
        <f>'[1]kod 1.1.3'!M2</f>
        <v>0</v>
      </c>
      <c r="V24" s="6">
        <f>'[1]kod 1.1.3'!G5</f>
        <v>0</v>
      </c>
      <c r="W24" s="6"/>
      <c r="X24" s="6"/>
      <c r="Y24" s="6">
        <f>'[1]kod 1.1.3'!J10+'[1]kod 1.1.3'!J11</f>
        <v>0</v>
      </c>
      <c r="Z24" s="6">
        <f>'[1]kod 1.1.3'!J10</f>
        <v>0</v>
      </c>
    </row>
    <row r="25" spans="1:26" s="4" customFormat="1" ht="12" customHeight="1">
      <c r="A25" s="5" t="s">
        <v>40</v>
      </c>
      <c r="B25" s="272" t="s">
        <v>41</v>
      </c>
      <c r="C25" s="272"/>
      <c r="D25" s="272"/>
      <c r="E25" s="98">
        <f>'[1]kod 1.2'!J13</f>
        <v>0</v>
      </c>
      <c r="F25" s="98">
        <f>G25+H25+I25</f>
        <v>0</v>
      </c>
      <c r="G25" s="98">
        <f>'[1]kod 1.2'!J14</f>
        <v>0</v>
      </c>
      <c r="H25" s="98">
        <f>'[1]kod 1.2'!M3</f>
        <v>0</v>
      </c>
      <c r="I25" s="98">
        <f>'[1]kod 1.2'!N3</f>
        <v>0</v>
      </c>
      <c r="J25" s="6">
        <f>K25+L25+M25+N25</f>
        <v>0</v>
      </c>
      <c r="K25" s="6">
        <f>'[1]kod 1.2'!J2</f>
        <v>0</v>
      </c>
      <c r="L25" s="6">
        <f>'[1]kod 1.2'!J3</f>
        <v>0</v>
      </c>
      <c r="M25" s="6">
        <f>'[1]kod 1.2'!J4</f>
        <v>0</v>
      </c>
      <c r="N25" s="6">
        <f t="shared" si="0"/>
        <v>0</v>
      </c>
      <c r="O25" s="6">
        <f>'[1]kod 1.2'!J7</f>
        <v>0</v>
      </c>
      <c r="P25" s="6">
        <f>'[1]kod 1.2'!J8</f>
        <v>0</v>
      </c>
      <c r="Q25" s="6">
        <f>'[1]kod 1.2'!J6</f>
        <v>0</v>
      </c>
      <c r="R25" s="6">
        <f>'[1]kod 1.2'!J5</f>
        <v>0</v>
      </c>
      <c r="S25" s="6">
        <f>J25+R25</f>
        <v>0</v>
      </c>
      <c r="T25" s="6">
        <f>'[1]kod 1.2'!J9</f>
        <v>0</v>
      </c>
      <c r="U25" s="6">
        <f>'[1]kod 1.2'!M2</f>
        <v>0</v>
      </c>
      <c r="V25" s="6">
        <f>'[1]kod 1.2'!G6</f>
        <v>0</v>
      </c>
      <c r="W25" s="6"/>
      <c r="X25" s="6"/>
      <c r="Y25" s="6">
        <f>'[1]kod 1.2'!J10+'[1]kod 1.2'!J11</f>
        <v>0</v>
      </c>
      <c r="Z25" s="6">
        <f>'[1]kod 1.2'!J10</f>
        <v>0</v>
      </c>
    </row>
    <row r="26" spans="1:26" s="4" customFormat="1" ht="12" customHeight="1">
      <c r="A26" s="7" t="s">
        <v>42</v>
      </c>
      <c r="B26" s="272" t="s">
        <v>43</v>
      </c>
      <c r="C26" s="272"/>
      <c r="D26" s="272"/>
      <c r="E26" s="94"/>
      <c r="F26" s="98"/>
      <c r="G26" s="98"/>
      <c r="H26" s="98"/>
      <c r="I26" s="98"/>
      <c r="J26" s="6"/>
      <c r="K26" s="6"/>
      <c r="L26" s="6"/>
      <c r="M26" s="6"/>
      <c r="N26" s="6">
        <f t="shared" si="0"/>
        <v>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4" customFormat="1" ht="12" customHeight="1">
      <c r="A27" s="7" t="s">
        <v>44</v>
      </c>
      <c r="B27" s="306" t="s">
        <v>45</v>
      </c>
      <c r="C27" s="307"/>
      <c r="D27" s="308"/>
      <c r="E27" s="98">
        <f>'[1]kod 1.3.1'!J13</f>
        <v>0</v>
      </c>
      <c r="F27" s="98">
        <f t="shared" ref="F27:F31" si="1">G27+H27+I27</f>
        <v>1</v>
      </c>
      <c r="G27" s="98">
        <f>'[1]kod 1.3.1'!J14</f>
        <v>1</v>
      </c>
      <c r="H27" s="98">
        <f>'[1]kod 1.3.1'!M3</f>
        <v>0</v>
      </c>
      <c r="I27" s="98">
        <f>'[1]kod 1.3.1'!N3</f>
        <v>0</v>
      </c>
      <c r="J27" s="6">
        <f t="shared" ref="J27:J31" si="2">K27+L27+M27+N27</f>
        <v>1</v>
      </c>
      <c r="K27" s="6">
        <f>'[1]kod 1.3.1'!J2</f>
        <v>0</v>
      </c>
      <c r="L27" s="6">
        <f>'[1]kod 1.3.1'!J3</f>
        <v>0</v>
      </c>
      <c r="M27" s="6">
        <f>'[1]kod 1.3.1'!J4</f>
        <v>0</v>
      </c>
      <c r="N27" s="6">
        <f t="shared" si="0"/>
        <v>1</v>
      </c>
      <c r="O27" s="6">
        <f>'[1]kod 1.3.1'!J7</f>
        <v>0</v>
      </c>
      <c r="P27" s="6">
        <f>'[1]kod 1.3.1'!J8</f>
        <v>1</v>
      </c>
      <c r="Q27" s="6">
        <f>'[1]kod 1.3.1'!J6</f>
        <v>0</v>
      </c>
      <c r="R27" s="6">
        <f>'[1]kod 1.3.1'!J5</f>
        <v>0</v>
      </c>
      <c r="S27" s="6">
        <f t="shared" ref="S27:S33" si="3">J27+R27</f>
        <v>1</v>
      </c>
      <c r="T27" s="6">
        <f>'[1]kod 1.3.1'!J9</f>
        <v>0</v>
      </c>
      <c r="U27" s="6">
        <f>'[1]kod 1.3.1'!M2</f>
        <v>1</v>
      </c>
      <c r="V27" s="6">
        <f>'[1]kod 1.3.1'!G6</f>
        <v>0</v>
      </c>
      <c r="W27" s="6"/>
      <c r="X27" s="6"/>
      <c r="Y27" s="6">
        <f>'[1]kod 1.3.1'!J10+'[1]kod 1.3.1'!J11</f>
        <v>0</v>
      </c>
      <c r="Z27" s="6">
        <f>'[1]kod 1.3.1'!J10</f>
        <v>0</v>
      </c>
    </row>
    <row r="28" spans="1:26" s="4" customFormat="1" ht="12" customHeight="1">
      <c r="A28" s="7" t="s">
        <v>46</v>
      </c>
      <c r="B28" s="306" t="s">
        <v>47</v>
      </c>
      <c r="C28" s="307"/>
      <c r="D28" s="308"/>
      <c r="E28" s="98">
        <f>'[1]kod 1.3.2'!J13</f>
        <v>2</v>
      </c>
      <c r="F28" s="98">
        <f t="shared" si="1"/>
        <v>0</v>
      </c>
      <c r="G28" s="98">
        <f>'[1]kod 1.3.2'!J14</f>
        <v>0</v>
      </c>
      <c r="H28" s="98">
        <f>'[1]kod 1.3.2'!M3</f>
        <v>0</v>
      </c>
      <c r="I28" s="98">
        <f>'[1]kod 1.3.2'!N3</f>
        <v>0</v>
      </c>
      <c r="J28" s="6">
        <f t="shared" si="2"/>
        <v>2</v>
      </c>
      <c r="K28" s="6">
        <f>'[1]kod 1.3.2'!J2</f>
        <v>0</v>
      </c>
      <c r="L28" s="6">
        <f>'[1]kod 1.3.2'!J3</f>
        <v>0</v>
      </c>
      <c r="M28" s="6">
        <f>'[1]kod 1.3.2'!J4</f>
        <v>0</v>
      </c>
      <c r="N28" s="6">
        <f t="shared" si="0"/>
        <v>2</v>
      </c>
      <c r="O28" s="6">
        <f>'[1]kod 1.3.2'!J7</f>
        <v>0</v>
      </c>
      <c r="P28" s="6">
        <f>'[1]kod 1.3.2'!J8</f>
        <v>0</v>
      </c>
      <c r="Q28" s="6">
        <f>'[1]kod 1.3.2'!J6</f>
        <v>2</v>
      </c>
      <c r="R28" s="6">
        <f>'[1]kod 1.3.2'!J5</f>
        <v>0</v>
      </c>
      <c r="S28" s="6">
        <f t="shared" si="3"/>
        <v>2</v>
      </c>
      <c r="T28" s="6">
        <f>'[1]kod 1.3.2'!J9</f>
        <v>0</v>
      </c>
      <c r="U28" s="6">
        <f>'[1]kod 1.3.2'!M2</f>
        <v>2</v>
      </c>
      <c r="V28" s="6">
        <f>'[1]kod 1.3.2'!G6</f>
        <v>0</v>
      </c>
      <c r="W28" s="6"/>
      <c r="X28" s="6"/>
      <c r="Y28" s="6">
        <f>'[1]kod 1.3.2'!J10+'[1]kod 1.3.2'!J11</f>
        <v>0</v>
      </c>
      <c r="Z28" s="6">
        <f>'[1]kod 1.3.2'!J10</f>
        <v>0</v>
      </c>
    </row>
    <row r="29" spans="1:26" s="4" customFormat="1" ht="12" customHeight="1">
      <c r="A29" s="7" t="s">
        <v>48</v>
      </c>
      <c r="B29" s="272" t="s">
        <v>49</v>
      </c>
      <c r="C29" s="272"/>
      <c r="D29" s="272"/>
      <c r="E29" s="94">
        <f>'[1]kod 1.4'!J13</f>
        <v>0</v>
      </c>
      <c r="F29" s="98">
        <f t="shared" si="1"/>
        <v>0</v>
      </c>
      <c r="G29" s="98">
        <f>'[1]kod 1.4'!J14</f>
        <v>0</v>
      </c>
      <c r="H29" s="98">
        <f>'[1]kod 1.4'!M3</f>
        <v>0</v>
      </c>
      <c r="I29" s="98">
        <f>'[1]kod 1.4'!N3</f>
        <v>0</v>
      </c>
      <c r="J29" s="6">
        <f t="shared" si="2"/>
        <v>0</v>
      </c>
      <c r="K29" s="6">
        <f>'[1]kod 1.4'!J2</f>
        <v>0</v>
      </c>
      <c r="L29" s="6">
        <f>'[1]kod 1.4'!J3</f>
        <v>0</v>
      </c>
      <c r="M29" s="6">
        <f>'[1]kod 1.4'!J4</f>
        <v>0</v>
      </c>
      <c r="N29" s="6">
        <f t="shared" si="0"/>
        <v>0</v>
      </c>
      <c r="O29" s="6">
        <f>'[1]kod 1.4'!J7</f>
        <v>0</v>
      </c>
      <c r="P29" s="6">
        <f>'[1]kod 1.4'!J8</f>
        <v>0</v>
      </c>
      <c r="Q29" s="6">
        <f>'[1]kod 1.4'!J6</f>
        <v>0</v>
      </c>
      <c r="R29" s="6">
        <f>'[1]kod 1.4'!J5</f>
        <v>0</v>
      </c>
      <c r="S29" s="6">
        <f t="shared" si="3"/>
        <v>0</v>
      </c>
      <c r="T29" s="6">
        <f>'[1]kod 1.4'!J9</f>
        <v>0</v>
      </c>
      <c r="U29" s="6">
        <f>'[1]kod 1.4'!M2</f>
        <v>0</v>
      </c>
      <c r="V29" s="6">
        <f>'[1]kod 1.4'!G6</f>
        <v>0</v>
      </c>
      <c r="W29" s="6"/>
      <c r="X29" s="6"/>
      <c r="Y29" s="6">
        <f>'[1]kod 1.4'!J10+'[1]kod 1.4'!J11</f>
        <v>0</v>
      </c>
      <c r="Z29" s="6">
        <f>'[1]kod 1.4'!J10</f>
        <v>0</v>
      </c>
    </row>
    <row r="30" spans="1:26" s="4" customFormat="1" ht="12" customHeight="1">
      <c r="A30" s="7" t="s">
        <v>50</v>
      </c>
      <c r="B30" s="292" t="s">
        <v>51</v>
      </c>
      <c r="C30" s="292"/>
      <c r="D30" s="292"/>
      <c r="E30" s="101">
        <f>'[1]kod 1.4.1'!J13</f>
        <v>3</v>
      </c>
      <c r="F30" s="101">
        <f t="shared" si="1"/>
        <v>1</v>
      </c>
      <c r="G30" s="101">
        <f>'[1]kod 1.4.1'!J14</f>
        <v>1</v>
      </c>
      <c r="H30" s="101">
        <f>'[1]kod 1.4.1'!M3</f>
        <v>0</v>
      </c>
      <c r="I30" s="101">
        <f>'[1]kod 1.4.1'!N3</f>
        <v>0</v>
      </c>
      <c r="J30" s="6">
        <v>2</v>
      </c>
      <c r="K30" s="6">
        <v>1</v>
      </c>
      <c r="L30" s="6">
        <f>'[1]kod 1.4.1'!J3</f>
        <v>0</v>
      </c>
      <c r="M30" s="6">
        <f>'[1]kod 1.4.1'!J4</f>
        <v>1</v>
      </c>
      <c r="N30" s="6">
        <f t="shared" si="0"/>
        <v>0</v>
      </c>
      <c r="O30" s="6">
        <f>'[1]kod 1.4.1'!J7</f>
        <v>0</v>
      </c>
      <c r="P30" s="6">
        <f>'[1]kod 1.4.1'!J8</f>
        <v>0</v>
      </c>
      <c r="Q30" s="6">
        <f>'[1]kod 1.4.1'!J6</f>
        <v>0</v>
      </c>
      <c r="R30" s="6">
        <f>'[1]kod 1.4.1'!J5</f>
        <v>0</v>
      </c>
      <c r="S30" s="6">
        <f t="shared" si="3"/>
        <v>2</v>
      </c>
      <c r="T30" s="6">
        <f>'[1]kod 1.4.1'!J9</f>
        <v>0</v>
      </c>
      <c r="U30" s="6">
        <v>2</v>
      </c>
      <c r="V30" s="6">
        <f>'[1]kod 1.4.1'!G6</f>
        <v>0</v>
      </c>
      <c r="W30" s="6"/>
      <c r="X30" s="6"/>
      <c r="Y30" s="6">
        <v>2</v>
      </c>
      <c r="Z30" s="6">
        <f>'[1]kod 1.4.1'!J10</f>
        <v>2</v>
      </c>
    </row>
    <row r="31" spans="1:26" s="4" customFormat="1" ht="12" customHeight="1">
      <c r="A31" s="7" t="s">
        <v>52</v>
      </c>
      <c r="B31" s="306" t="s">
        <v>53</v>
      </c>
      <c r="C31" s="307"/>
      <c r="D31" s="308"/>
      <c r="E31" s="98">
        <f>'[1]kod 1.4.1-1'!J13</f>
        <v>5</v>
      </c>
      <c r="F31" s="98">
        <f t="shared" si="1"/>
        <v>0</v>
      </c>
      <c r="G31" s="98">
        <f>'[1]kod 1.4.1-1'!J14</f>
        <v>0</v>
      </c>
      <c r="H31" s="98">
        <f>'[1]kod 1.4.1-1'!M3</f>
        <v>0</v>
      </c>
      <c r="I31" s="98">
        <f>'[1]kod 1.4.1-1'!N3</f>
        <v>0</v>
      </c>
      <c r="J31" s="6">
        <f t="shared" si="2"/>
        <v>1</v>
      </c>
      <c r="K31" s="6">
        <f>'[1]kod 1.4.1-1'!J2</f>
        <v>1</v>
      </c>
      <c r="L31" s="6">
        <f>'[1]kod 1.4.1-1'!J3</f>
        <v>0</v>
      </c>
      <c r="M31" s="6">
        <f>'[1]kod 1.4.1-1'!J4</f>
        <v>0</v>
      </c>
      <c r="N31" s="6">
        <f t="shared" si="0"/>
        <v>0</v>
      </c>
      <c r="O31" s="6">
        <f>'[1]kod 1.4.1-1'!J7</f>
        <v>0</v>
      </c>
      <c r="P31" s="6">
        <f>'[1]kod 1.4.1-1'!J8</f>
        <v>0</v>
      </c>
      <c r="Q31" s="6">
        <f>'[1]kod 1.4.1-1'!J6</f>
        <v>0</v>
      </c>
      <c r="R31" s="6">
        <f>'[1]kod 1.4.1-1'!J5</f>
        <v>0</v>
      </c>
      <c r="S31" s="6">
        <f t="shared" si="3"/>
        <v>1</v>
      </c>
      <c r="T31" s="6">
        <f>'[1]kod 1.4.1-1'!J9</f>
        <v>1</v>
      </c>
      <c r="U31" s="6">
        <v>1</v>
      </c>
      <c r="V31" s="6">
        <f>'[1]kod 1.4.1-1'!G6</f>
        <v>1</v>
      </c>
      <c r="W31" s="6"/>
      <c r="X31" s="6"/>
      <c r="Y31" s="6">
        <f>'[1]kod 1.4.1-1'!J10+'[1]kod 1.4.1-1'!J11</f>
        <v>3</v>
      </c>
      <c r="Z31" s="6">
        <v>2</v>
      </c>
    </row>
    <row r="32" spans="1:26" s="4" customFormat="1" ht="12" customHeight="1">
      <c r="A32" s="7" t="s">
        <v>54</v>
      </c>
      <c r="B32" s="309" t="s">
        <v>55</v>
      </c>
      <c r="C32" s="310"/>
      <c r="D32" s="311"/>
      <c r="E32" s="98">
        <f>'[1]kod 1.5'!J13</f>
        <v>11</v>
      </c>
      <c r="F32" s="98">
        <v>22</v>
      </c>
      <c r="G32" s="98">
        <v>21</v>
      </c>
      <c r="H32" s="98">
        <v>1</v>
      </c>
      <c r="I32" s="98">
        <f>'[1]kod 1.5'!N3</f>
        <v>0</v>
      </c>
      <c r="J32" s="6">
        <v>16</v>
      </c>
      <c r="K32" s="6">
        <v>10</v>
      </c>
      <c r="L32" s="6">
        <f>'[1]kod 1.5'!J3</f>
        <v>0</v>
      </c>
      <c r="M32" s="6">
        <v>2</v>
      </c>
      <c r="N32" s="6">
        <v>4</v>
      </c>
      <c r="O32" s="6">
        <v>1</v>
      </c>
      <c r="P32" s="6">
        <v>3</v>
      </c>
      <c r="Q32" s="6">
        <f>'[1]kod 1.5'!J6</f>
        <v>0</v>
      </c>
      <c r="R32" s="6">
        <f>'[1]kod 1.5'!J5</f>
        <v>0</v>
      </c>
      <c r="S32" s="6">
        <f t="shared" si="3"/>
        <v>16</v>
      </c>
      <c r="T32" s="6">
        <f>'[1]kod 1.5'!J9</f>
        <v>1</v>
      </c>
      <c r="U32" s="6">
        <v>12</v>
      </c>
      <c r="V32" s="6">
        <v>4</v>
      </c>
      <c r="W32" s="6"/>
      <c r="X32" s="6"/>
      <c r="Y32" s="6">
        <v>15</v>
      </c>
      <c r="Z32" s="6">
        <v>6</v>
      </c>
    </row>
    <row r="33" spans="1:26" s="4" customFormat="1" ht="12" customHeight="1">
      <c r="A33" s="8" t="s">
        <v>56</v>
      </c>
      <c r="B33" s="309" t="s">
        <v>57</v>
      </c>
      <c r="C33" s="310"/>
      <c r="D33" s="311"/>
      <c r="E33" s="94">
        <f>'[1]kod 1.6'!J13</f>
        <v>14</v>
      </c>
      <c r="F33" s="98">
        <v>32</v>
      </c>
      <c r="G33" s="98">
        <v>30</v>
      </c>
      <c r="H33" s="98">
        <v>2</v>
      </c>
      <c r="I33" s="98">
        <f>'[1]kod 1.6'!N3</f>
        <v>0</v>
      </c>
      <c r="J33" s="6">
        <v>29</v>
      </c>
      <c r="K33" s="6">
        <v>15</v>
      </c>
      <c r="L33" s="6">
        <f>'[1]kod 1.6'!J3</f>
        <v>0</v>
      </c>
      <c r="M33" s="6">
        <v>3</v>
      </c>
      <c r="N33" s="6">
        <v>11</v>
      </c>
      <c r="O33" s="6">
        <f>'[1]kod 1.6'!J7</f>
        <v>0</v>
      </c>
      <c r="P33" s="6">
        <v>11</v>
      </c>
      <c r="Q33" s="6">
        <f>'[1]kod 1.6'!J6</f>
        <v>0</v>
      </c>
      <c r="R33" s="6">
        <v>1</v>
      </c>
      <c r="S33" s="6">
        <f t="shared" si="3"/>
        <v>30</v>
      </c>
      <c r="T33" s="6">
        <f>'[1]kod 1.6'!J9</f>
        <v>2</v>
      </c>
      <c r="U33" s="6">
        <v>12</v>
      </c>
      <c r="V33" s="6">
        <v>13</v>
      </c>
      <c r="W33" s="6"/>
      <c r="X33" s="6">
        <f>'[1]kod 1.6'!G6</f>
        <v>2</v>
      </c>
      <c r="Y33" s="6">
        <f>'[1]kod 1.6'!J10+'[1]kod 1.6'!J11</f>
        <v>12</v>
      </c>
      <c r="Z33" s="6">
        <v>1</v>
      </c>
    </row>
    <row r="34" spans="1:26" s="4" customFormat="1" ht="12" customHeight="1">
      <c r="A34" s="7" t="s">
        <v>58</v>
      </c>
      <c r="B34" s="309" t="s">
        <v>59</v>
      </c>
      <c r="C34" s="310"/>
      <c r="D34" s="311"/>
      <c r="E34" s="101">
        <f>'[1]kod 1.7'!J13</f>
        <v>5</v>
      </c>
      <c r="F34" s="98">
        <v>14</v>
      </c>
      <c r="G34" s="98">
        <v>13</v>
      </c>
      <c r="H34" s="98">
        <v>1</v>
      </c>
      <c r="I34" s="98">
        <f>'[1]kod 1.7'!N3</f>
        <v>0</v>
      </c>
      <c r="J34" s="6">
        <v>4</v>
      </c>
      <c r="K34" s="6">
        <v>2</v>
      </c>
      <c r="L34" s="6">
        <f>'[1]kod 1.7'!J3</f>
        <v>0</v>
      </c>
      <c r="M34" s="6">
        <v>1</v>
      </c>
      <c r="N34" s="6">
        <v>1</v>
      </c>
      <c r="O34" s="6">
        <f>'[1]kod 1.7'!J7</f>
        <v>0</v>
      </c>
      <c r="P34" s="6">
        <v>1</v>
      </c>
      <c r="Q34" s="6">
        <f>'[1]kod 1.7'!J6</f>
        <v>0</v>
      </c>
      <c r="R34" s="6">
        <f>'[1]kod 1.7'!J5</f>
        <v>0</v>
      </c>
      <c r="S34" s="6">
        <f>J34+R34</f>
        <v>4</v>
      </c>
      <c r="T34" s="6">
        <f>'[1]kod 1.7'!J9</f>
        <v>0</v>
      </c>
      <c r="U34" s="6">
        <v>1</v>
      </c>
      <c r="V34" s="6">
        <v>3</v>
      </c>
      <c r="W34" s="6"/>
      <c r="X34" s="6"/>
      <c r="Y34" s="6">
        <v>14</v>
      </c>
      <c r="Z34" s="6">
        <v>6</v>
      </c>
    </row>
    <row r="35" spans="1:26" s="4" customFormat="1" ht="12" customHeight="1">
      <c r="A35" s="7" t="s">
        <v>60</v>
      </c>
      <c r="B35" s="272" t="s">
        <v>61</v>
      </c>
      <c r="C35" s="272"/>
      <c r="D35" s="272"/>
      <c r="E35" s="101">
        <f>'[1]kod 1.8'!J13</f>
        <v>25</v>
      </c>
      <c r="F35" s="98">
        <v>51</v>
      </c>
      <c r="G35" s="98">
        <v>48</v>
      </c>
      <c r="H35" s="98">
        <v>3</v>
      </c>
      <c r="I35" s="98">
        <f>'[1]kod 1.8'!N3</f>
        <v>0</v>
      </c>
      <c r="J35" s="6">
        <v>33</v>
      </c>
      <c r="K35" s="6">
        <v>13</v>
      </c>
      <c r="L35" s="6">
        <v>1</v>
      </c>
      <c r="M35" s="6">
        <v>4</v>
      </c>
      <c r="N35" s="6">
        <v>15</v>
      </c>
      <c r="O35" s="6">
        <v>2</v>
      </c>
      <c r="P35" s="6">
        <v>10</v>
      </c>
      <c r="Q35" s="6">
        <v>3</v>
      </c>
      <c r="R35" s="6">
        <f>'[1]kod 1.8'!J5</f>
        <v>0</v>
      </c>
      <c r="S35" s="6">
        <v>33</v>
      </c>
      <c r="T35" s="6">
        <v>1</v>
      </c>
      <c r="U35" s="6">
        <v>24</v>
      </c>
      <c r="V35" s="6">
        <v>8</v>
      </c>
      <c r="W35" s="6"/>
      <c r="X35" s="6">
        <f>'[1]kod 1.8'!G6</f>
        <v>2</v>
      </c>
      <c r="Y35" s="6">
        <v>39</v>
      </c>
      <c r="Z35" s="6">
        <v>10</v>
      </c>
    </row>
    <row r="36" spans="1:26" s="97" customFormat="1" ht="12" customHeight="1">
      <c r="A36" s="8" t="s">
        <v>62</v>
      </c>
      <c r="B36" s="312" t="s">
        <v>63</v>
      </c>
      <c r="C36" s="313"/>
      <c r="D36" s="313"/>
      <c r="E36" s="101">
        <f>'[1]kod 1.9'!J13</f>
        <v>15</v>
      </c>
      <c r="F36" s="101">
        <v>46</v>
      </c>
      <c r="G36" s="98">
        <v>35</v>
      </c>
      <c r="H36" s="101">
        <v>9</v>
      </c>
      <c r="I36" s="101">
        <v>2</v>
      </c>
      <c r="J36" s="9">
        <v>26</v>
      </c>
      <c r="K36" s="9">
        <v>11</v>
      </c>
      <c r="L36" s="9">
        <f>'[1]kod 1.9'!J3</f>
        <v>0</v>
      </c>
      <c r="M36" s="9">
        <v>5</v>
      </c>
      <c r="N36" s="6">
        <v>10</v>
      </c>
      <c r="O36" s="9">
        <f>'[1]kod 1.9'!J7</f>
        <v>0</v>
      </c>
      <c r="P36" s="9">
        <v>9</v>
      </c>
      <c r="Q36" s="9">
        <v>1</v>
      </c>
      <c r="R36" s="9">
        <f>'[1]kod 1.9'!J5</f>
        <v>0</v>
      </c>
      <c r="S36" s="9">
        <f>J36+R36</f>
        <v>26</v>
      </c>
      <c r="T36" s="9">
        <v>4</v>
      </c>
      <c r="U36" s="9">
        <v>20</v>
      </c>
      <c r="V36" s="9">
        <v>4</v>
      </c>
      <c r="W36" s="9"/>
      <c r="X36" s="9"/>
      <c r="Y36" s="9">
        <v>20</v>
      </c>
      <c r="Z36" s="9">
        <v>9</v>
      </c>
    </row>
    <row r="37" spans="1:26" s="97" customFormat="1" ht="12" customHeight="1">
      <c r="A37" s="10" t="s">
        <v>64</v>
      </c>
      <c r="B37" s="271" t="s">
        <v>65</v>
      </c>
      <c r="C37" s="271"/>
      <c r="D37" s="271"/>
      <c r="E37" s="11"/>
      <c r="F37" s="11"/>
      <c r="G37" s="11"/>
      <c r="H37" s="11"/>
      <c r="I37" s="11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s="4" customFormat="1" ht="12" customHeight="1">
      <c r="A38" s="7" t="s">
        <v>66</v>
      </c>
      <c r="B38" s="272" t="s">
        <v>67</v>
      </c>
      <c r="C38" s="272"/>
      <c r="D38" s="272"/>
      <c r="E38" s="101">
        <f>'[1]kod 2.1'!J13</f>
        <v>1</v>
      </c>
      <c r="F38" s="98">
        <v>8</v>
      </c>
      <c r="G38" s="98">
        <v>7</v>
      </c>
      <c r="H38" s="98">
        <v>1</v>
      </c>
      <c r="I38" s="98">
        <f>'[1]kod 2.1'!N3</f>
        <v>0</v>
      </c>
      <c r="J38" s="6">
        <v>4</v>
      </c>
      <c r="K38" s="6">
        <v>1</v>
      </c>
      <c r="L38" s="6">
        <f>'[1]kod 2.1'!J3</f>
        <v>0</v>
      </c>
      <c r="M38" s="6">
        <v>1</v>
      </c>
      <c r="N38" s="6">
        <v>2</v>
      </c>
      <c r="O38" s="6"/>
      <c r="P38" s="6">
        <v>2</v>
      </c>
      <c r="Q38" s="6">
        <f>'[1]kod 2.1'!J6</f>
        <v>0</v>
      </c>
      <c r="R38" s="6">
        <f>'[1]kod 2.1'!J5</f>
        <v>0</v>
      </c>
      <c r="S38" s="6">
        <f>J38+R38</f>
        <v>4</v>
      </c>
      <c r="T38" s="6">
        <f>'[1]kod 2.1'!J9</f>
        <v>1</v>
      </c>
      <c r="U38" s="6">
        <f>'[1]kod 2.1'!M2</f>
        <v>0</v>
      </c>
      <c r="V38" s="6">
        <v>2</v>
      </c>
      <c r="W38" s="6"/>
      <c r="X38" s="6"/>
      <c r="Y38" s="6">
        <v>3</v>
      </c>
      <c r="Z38" s="6">
        <f>'[1]kod 2.1'!J10</f>
        <v>1</v>
      </c>
    </row>
    <row r="39" spans="1:26" s="4" customFormat="1" ht="12" customHeight="1">
      <c r="A39" s="7" t="s">
        <v>68</v>
      </c>
      <c r="B39" s="292" t="s">
        <v>69</v>
      </c>
      <c r="C39" s="292"/>
      <c r="D39" s="292"/>
      <c r="E39" s="101">
        <f>'[1]kod 2.1.1'!J13</f>
        <v>0</v>
      </c>
      <c r="F39" s="98">
        <f>G39+H39+I39</f>
        <v>1</v>
      </c>
      <c r="G39" s="98">
        <f>'[1]kod 2.1.1'!J14</f>
        <v>1</v>
      </c>
      <c r="H39" s="98">
        <f>'[1]kod 2.1.1'!M3</f>
        <v>0</v>
      </c>
      <c r="I39" s="98">
        <f>'[1]kod 2.1.1'!N3</f>
        <v>0</v>
      </c>
      <c r="J39" s="6">
        <v>1</v>
      </c>
      <c r="K39" s="6">
        <f>'[1]kod 2.1.1'!J2</f>
        <v>0</v>
      </c>
      <c r="L39" s="6">
        <f>'[1]kod 2.1.1'!J3</f>
        <v>0</v>
      </c>
      <c r="M39" s="6">
        <v>1</v>
      </c>
      <c r="N39" s="6">
        <f t="shared" ref="N39:N42" si="4">O39+P39+Q39</f>
        <v>0</v>
      </c>
      <c r="O39" s="6">
        <f>'[1]kod 2.1.1'!J7</f>
        <v>0</v>
      </c>
      <c r="P39" s="6">
        <f>'[1]kod 2.1.1'!J8</f>
        <v>0</v>
      </c>
      <c r="Q39" s="6">
        <f>'[1]kod 2.1.1'!J6</f>
        <v>0</v>
      </c>
      <c r="R39" s="6">
        <f>'[1]kod 2.1.1'!J5</f>
        <v>0</v>
      </c>
      <c r="S39" s="6">
        <f>J39+R39</f>
        <v>1</v>
      </c>
      <c r="T39" s="6">
        <f>'[1]kod 2.1.1'!J9</f>
        <v>0</v>
      </c>
      <c r="U39" s="6">
        <v>0</v>
      </c>
      <c r="V39" s="6">
        <v>1</v>
      </c>
      <c r="W39" s="6"/>
      <c r="X39" s="6"/>
      <c r="Y39" s="6">
        <v>0</v>
      </c>
      <c r="Z39" s="6">
        <f>'[1]kod 2.1.1'!J10</f>
        <v>0</v>
      </c>
    </row>
    <row r="40" spans="1:26" s="4" customFormat="1" ht="12" customHeight="1">
      <c r="A40" s="7" t="s">
        <v>70</v>
      </c>
      <c r="B40" s="306" t="s">
        <v>71</v>
      </c>
      <c r="C40" s="307"/>
      <c r="D40" s="308"/>
      <c r="E40" s="98">
        <f>'[1]kod 2.1.2'!J13</f>
        <v>0</v>
      </c>
      <c r="F40" s="98">
        <v>5</v>
      </c>
      <c r="G40" s="98">
        <v>4</v>
      </c>
      <c r="H40" s="98">
        <f>'[1]kod 2.1.2'!M3</f>
        <v>1</v>
      </c>
      <c r="I40" s="98">
        <f>'[1]kod 2.1.2'!N3</f>
        <v>0</v>
      </c>
      <c r="J40" s="6">
        <v>1</v>
      </c>
      <c r="K40" s="6">
        <f>'[1]kod 2.1.2'!J2</f>
        <v>0</v>
      </c>
      <c r="L40" s="6">
        <f>'[1]kod 2.1.2'!J3</f>
        <v>0</v>
      </c>
      <c r="M40" s="6">
        <f>'[1]kod 2.1.2'!J4</f>
        <v>0</v>
      </c>
      <c r="N40" s="6">
        <v>1</v>
      </c>
      <c r="O40" s="6">
        <f>'[1]kod 2.1.2'!J7</f>
        <v>0</v>
      </c>
      <c r="P40" s="6">
        <v>1</v>
      </c>
      <c r="Q40" s="6">
        <f>'[1]kod 2.1.2'!J6</f>
        <v>0</v>
      </c>
      <c r="R40" s="6">
        <f>'[1]kod 2.1.2'!J5</f>
        <v>0</v>
      </c>
      <c r="S40" s="6">
        <f>J40+R40</f>
        <v>1</v>
      </c>
      <c r="T40" s="6">
        <v>1</v>
      </c>
      <c r="U40" s="6">
        <v>1</v>
      </c>
      <c r="V40" s="6">
        <f>'[1]kod 2.1.2'!G6</f>
        <v>0</v>
      </c>
      <c r="W40" s="6"/>
      <c r="X40" s="6"/>
      <c r="Y40" s="6">
        <v>2</v>
      </c>
      <c r="Z40" s="6">
        <f>'[1]kod 2.1.2'!J10</f>
        <v>0</v>
      </c>
    </row>
    <row r="41" spans="1:26" s="97" customFormat="1" ht="12" customHeight="1">
      <c r="A41" s="8" t="s">
        <v>72</v>
      </c>
      <c r="B41" s="309" t="s">
        <v>73</v>
      </c>
      <c r="C41" s="310"/>
      <c r="D41" s="311"/>
      <c r="E41" s="101">
        <f>'[1]kod 2.2'!J13</f>
        <v>1</v>
      </c>
      <c r="F41" s="101">
        <f>G41+H41+I41</f>
        <v>1</v>
      </c>
      <c r="G41" s="98">
        <f>'[1]kod 2.2'!J14</f>
        <v>0</v>
      </c>
      <c r="H41" s="101">
        <f>'[1]kod 2.2'!M3</f>
        <v>1</v>
      </c>
      <c r="I41" s="101">
        <f>'[1]kod 2.2'!N3</f>
        <v>0</v>
      </c>
      <c r="J41" s="9">
        <f>K41+L41+M41+N41</f>
        <v>0</v>
      </c>
      <c r="K41" s="9">
        <f>'[1]kod 2.2'!J2</f>
        <v>0</v>
      </c>
      <c r="L41" s="9">
        <f>'[1]kod 2.2'!J3</f>
        <v>0</v>
      </c>
      <c r="M41" s="9">
        <f>'[1]kod 2.2'!J4</f>
        <v>0</v>
      </c>
      <c r="N41" s="6">
        <f>O41+P41+Q41</f>
        <v>0</v>
      </c>
      <c r="O41" s="9">
        <f>'[1]kod 2.2'!J7</f>
        <v>0</v>
      </c>
      <c r="P41" s="9">
        <f>'[1]kod 2.2'!J8</f>
        <v>0</v>
      </c>
      <c r="Q41" s="9">
        <f>'[1]kod 2.2'!J6</f>
        <v>0</v>
      </c>
      <c r="R41" s="9">
        <f>'[1]kod 2.2'!J5</f>
        <v>0</v>
      </c>
      <c r="S41" s="9">
        <f>J41+R41</f>
        <v>0</v>
      </c>
      <c r="T41" s="9">
        <f>'[1]kod 2.2'!J9</f>
        <v>0</v>
      </c>
      <c r="U41" s="9">
        <f>'[1]kod 2.2'!M2</f>
        <v>0</v>
      </c>
      <c r="V41" s="9">
        <v>0</v>
      </c>
      <c r="W41" s="9"/>
      <c r="X41" s="9"/>
      <c r="Y41" s="9">
        <f>'[1]kod 2.2'!J10+'[1]kod 2.2'!J11</f>
        <v>1</v>
      </c>
      <c r="Z41" s="9">
        <v>1</v>
      </c>
    </row>
    <row r="42" spans="1:26" s="97" customFormat="1" ht="12" customHeight="1">
      <c r="A42" s="8" t="s">
        <v>74</v>
      </c>
      <c r="B42" s="309" t="s">
        <v>75</v>
      </c>
      <c r="C42" s="310"/>
      <c r="D42" s="311"/>
      <c r="E42" s="13"/>
      <c r="F42" s="102"/>
      <c r="G42" s="98"/>
      <c r="H42" s="102"/>
      <c r="I42" s="102"/>
      <c r="J42" s="14"/>
      <c r="K42" s="14"/>
      <c r="L42" s="14"/>
      <c r="M42" s="14"/>
      <c r="N42" s="6">
        <f t="shared" si="4"/>
        <v>0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s="4" customFormat="1" ht="12" customHeight="1">
      <c r="A43" s="7" t="s">
        <v>76</v>
      </c>
      <c r="B43" s="309" t="s">
        <v>77</v>
      </c>
      <c r="C43" s="310"/>
      <c r="D43" s="311"/>
      <c r="E43" s="101">
        <f>'[1]kod 2.4'!J13</f>
        <v>0</v>
      </c>
      <c r="F43" s="98">
        <v>28</v>
      </c>
      <c r="G43" s="98">
        <v>26</v>
      </c>
      <c r="H43" s="98">
        <v>2</v>
      </c>
      <c r="I43" s="98">
        <f>'[1]kod 2.4'!N3</f>
        <v>0</v>
      </c>
      <c r="J43" s="6">
        <v>10</v>
      </c>
      <c r="K43" s="6">
        <v>4</v>
      </c>
      <c r="L43" s="6">
        <v>1</v>
      </c>
      <c r="M43" s="6">
        <v>4</v>
      </c>
      <c r="N43" s="6">
        <v>1</v>
      </c>
      <c r="O43" s="6">
        <f>'[1]kod 2.4'!J7</f>
        <v>0</v>
      </c>
      <c r="P43" s="6">
        <v>1</v>
      </c>
      <c r="Q43" s="6">
        <f>'[1]kod 2.4'!J6</f>
        <v>0</v>
      </c>
      <c r="R43" s="6">
        <f>'[1]kod 2.4'!J5</f>
        <v>0</v>
      </c>
      <c r="S43" s="6">
        <f>J43+R43</f>
        <v>10</v>
      </c>
      <c r="T43" s="6">
        <f>'[1]kod 2.4'!J9</f>
        <v>0</v>
      </c>
      <c r="U43" s="6">
        <v>4</v>
      </c>
      <c r="V43" s="6">
        <v>2</v>
      </c>
      <c r="W43" s="6"/>
      <c r="X43" s="6">
        <v>1</v>
      </c>
      <c r="Y43" s="6">
        <v>16</v>
      </c>
      <c r="Z43" s="6">
        <v>7</v>
      </c>
    </row>
    <row r="44" spans="1:26" s="4" customFormat="1" ht="12" customHeight="1">
      <c r="A44" s="7" t="s">
        <v>78</v>
      </c>
      <c r="B44" s="309" t="s">
        <v>79</v>
      </c>
      <c r="C44" s="310"/>
      <c r="D44" s="311"/>
      <c r="E44" s="101">
        <f>'[1]kod 2.5'!J13</f>
        <v>5</v>
      </c>
      <c r="F44" s="98">
        <v>10</v>
      </c>
      <c r="G44" s="98">
        <v>9</v>
      </c>
      <c r="H44" s="98">
        <v>1</v>
      </c>
      <c r="I44" s="98">
        <f>'[1]kod 2.5'!N3</f>
        <v>0</v>
      </c>
      <c r="J44" s="6">
        <v>8</v>
      </c>
      <c r="K44" s="6">
        <v>4</v>
      </c>
      <c r="L44" s="6">
        <v>1</v>
      </c>
      <c r="M44" s="6">
        <v>1</v>
      </c>
      <c r="N44" s="6">
        <v>2</v>
      </c>
      <c r="O44" s="6">
        <f>'[1]kod 2.5'!J7</f>
        <v>0</v>
      </c>
      <c r="P44" s="6">
        <v>2</v>
      </c>
      <c r="Q44" s="6">
        <f>'[1]kod 2.5'!J6</f>
        <v>0</v>
      </c>
      <c r="R44" s="6">
        <f>'[1]kod 2.5'!J5</f>
        <v>0</v>
      </c>
      <c r="S44" s="6">
        <f>J44+R44</f>
        <v>8</v>
      </c>
      <c r="T44" s="6">
        <f>'[1]kod 2.5'!J9</f>
        <v>0</v>
      </c>
      <c r="U44" s="6">
        <v>5</v>
      </c>
      <c r="V44" s="6">
        <v>1</v>
      </c>
      <c r="W44" s="6"/>
      <c r="X44" s="6"/>
      <c r="Y44" s="6">
        <v>6</v>
      </c>
      <c r="Z44" s="6">
        <f>'[1]kod 2.5'!J10</f>
        <v>0</v>
      </c>
    </row>
    <row r="45" spans="1:26" s="4" customFormat="1" ht="12" customHeight="1">
      <c r="A45" s="7" t="s">
        <v>80</v>
      </c>
      <c r="B45" s="309" t="s">
        <v>81</v>
      </c>
      <c r="C45" s="310"/>
      <c r="D45" s="311"/>
      <c r="E45" s="98"/>
      <c r="F45" s="98"/>
      <c r="G45" s="98"/>
      <c r="H45" s="98"/>
      <c r="I45" s="98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4" customFormat="1" ht="12" customHeight="1">
      <c r="A46" s="7" t="s">
        <v>82</v>
      </c>
      <c r="B46" s="309" t="s">
        <v>83</v>
      </c>
      <c r="C46" s="310"/>
      <c r="D46" s="311"/>
      <c r="E46" s="101">
        <f>'[1]kod 2.7'!J13</f>
        <v>0</v>
      </c>
      <c r="F46" s="98">
        <v>69</v>
      </c>
      <c r="G46" s="98">
        <v>59</v>
      </c>
      <c r="H46" s="98">
        <v>10</v>
      </c>
      <c r="I46" s="98">
        <f>'[1]kod 2.7'!N3</f>
        <v>0</v>
      </c>
      <c r="J46" s="6">
        <v>35</v>
      </c>
      <c r="K46" s="6">
        <v>23</v>
      </c>
      <c r="L46" s="6">
        <v>2</v>
      </c>
      <c r="M46" s="6">
        <v>2</v>
      </c>
      <c r="N46" s="6">
        <v>8</v>
      </c>
      <c r="O46" s="6">
        <v>1</v>
      </c>
      <c r="P46" s="6">
        <v>7</v>
      </c>
      <c r="Q46" s="6">
        <f>'[1]kod 2.7'!J6</f>
        <v>0</v>
      </c>
      <c r="R46" s="6">
        <f>'[1]kod 2.7'!J5</f>
        <v>0</v>
      </c>
      <c r="S46" s="6">
        <f>J46+R46</f>
        <v>35</v>
      </c>
      <c r="T46" s="6">
        <f>'[1]kod 2.7'!J9</f>
        <v>0</v>
      </c>
      <c r="U46" s="6">
        <v>23</v>
      </c>
      <c r="V46" s="6">
        <v>6</v>
      </c>
      <c r="W46" s="6"/>
      <c r="X46" s="6"/>
      <c r="Y46" s="6">
        <v>24</v>
      </c>
      <c r="Z46" s="6">
        <v>8</v>
      </c>
    </row>
    <row r="47" spans="1:26" s="4" customFormat="1" ht="12" customHeight="1">
      <c r="A47" s="7" t="s">
        <v>84</v>
      </c>
      <c r="B47" s="309" t="s">
        <v>85</v>
      </c>
      <c r="C47" s="310"/>
      <c r="D47" s="311"/>
      <c r="E47" s="101">
        <f>'[1]kod 2.8'!J13</f>
        <v>1</v>
      </c>
      <c r="F47" s="98">
        <v>3</v>
      </c>
      <c r="G47" s="98">
        <v>3</v>
      </c>
      <c r="H47" s="98">
        <f>'[1]kod 2.8'!M3</f>
        <v>0</v>
      </c>
      <c r="I47" s="98">
        <f>'[1]kod 2.8'!N3</f>
        <v>0</v>
      </c>
      <c r="J47" s="6">
        <v>2</v>
      </c>
      <c r="K47" s="6">
        <f>'[1]kod 2.8'!J2</f>
        <v>0</v>
      </c>
      <c r="L47" s="6">
        <f>'[1]kod 2.8'!J3</f>
        <v>0</v>
      </c>
      <c r="M47" s="6">
        <f>'[1]kod 2.8'!J4</f>
        <v>0</v>
      </c>
      <c r="N47" s="6">
        <v>2</v>
      </c>
      <c r="O47" s="6">
        <v>1</v>
      </c>
      <c r="P47" s="6">
        <v>1</v>
      </c>
      <c r="Q47" s="6">
        <f>'[1]kod 2.8'!J6</f>
        <v>0</v>
      </c>
      <c r="R47" s="6">
        <f>'[1]kod 2.8'!J5</f>
        <v>0</v>
      </c>
      <c r="S47" s="6">
        <f>J47+R47</f>
        <v>2</v>
      </c>
      <c r="T47" s="6">
        <f>'[1]kod 2.8'!J9</f>
        <v>0</v>
      </c>
      <c r="U47" s="6">
        <v>2</v>
      </c>
      <c r="V47" s="6">
        <f>'[1]kod 2.8'!G6</f>
        <v>0</v>
      </c>
      <c r="W47" s="6"/>
      <c r="X47" s="6"/>
      <c r="Y47" s="6">
        <v>2</v>
      </c>
      <c r="Z47" s="6">
        <v>1</v>
      </c>
    </row>
    <row r="48" spans="1:26" s="4" customFormat="1" ht="12" customHeight="1">
      <c r="A48" s="7" t="s">
        <v>86</v>
      </c>
      <c r="B48" s="306" t="s">
        <v>63</v>
      </c>
      <c r="C48" s="307"/>
      <c r="D48" s="308"/>
      <c r="E48" s="101">
        <f>'[1]kod 2.9'!J13</f>
        <v>0</v>
      </c>
      <c r="F48" s="98">
        <v>5</v>
      </c>
      <c r="G48" s="98">
        <v>5</v>
      </c>
      <c r="H48" s="98">
        <f>'[1]kod 2.9'!M3</f>
        <v>0</v>
      </c>
      <c r="I48" s="98">
        <f>'[1]kod 2.9'!N3</f>
        <v>0</v>
      </c>
      <c r="J48" s="6">
        <v>2</v>
      </c>
      <c r="K48" s="6">
        <v>2</v>
      </c>
      <c r="L48" s="6">
        <f>'[1]kod 2.9'!J3</f>
        <v>0</v>
      </c>
      <c r="M48" s="6">
        <f>'[1]kod 2.9'!J4</f>
        <v>0</v>
      </c>
      <c r="N48" s="6">
        <f>O48+P48+Q48</f>
        <v>0</v>
      </c>
      <c r="O48" s="6">
        <f>'[1]kod 2.9'!J7</f>
        <v>0</v>
      </c>
      <c r="P48" s="6">
        <f>'[1]kod 2.9'!J8</f>
        <v>0</v>
      </c>
      <c r="Q48" s="6">
        <f>'[1]kod 2.9'!J6</f>
        <v>0</v>
      </c>
      <c r="R48" s="6">
        <f>'[1]kod 2.9'!J5</f>
        <v>0</v>
      </c>
      <c r="S48" s="6">
        <f>J48+R48</f>
        <v>2</v>
      </c>
      <c r="T48" s="6">
        <f>'[1]kod 2.9'!J9</f>
        <v>0</v>
      </c>
      <c r="U48" s="6">
        <v>2</v>
      </c>
      <c r="V48" s="6">
        <f>'[1]kod 2.9'!G6</f>
        <v>0</v>
      </c>
      <c r="W48" s="6"/>
      <c r="X48" s="6"/>
      <c r="Y48" s="6">
        <f>'[1]kod 2.9'!J10+'[1]kod 2.9'!J11</f>
        <v>3</v>
      </c>
      <c r="Z48" s="6">
        <f>'[1]kod 2.9'!J10</f>
        <v>0</v>
      </c>
    </row>
    <row r="49" spans="1:211" s="15" customFormat="1">
      <c r="A49" s="2" t="s">
        <v>87</v>
      </c>
      <c r="B49" s="314" t="s">
        <v>88</v>
      </c>
      <c r="C49" s="315"/>
      <c r="D49" s="316"/>
      <c r="E49" s="100"/>
      <c r="F49" s="100"/>
      <c r="G49" s="11"/>
      <c r="H49" s="100"/>
      <c r="I49" s="100"/>
      <c r="J49" s="3"/>
      <c r="K49" s="3"/>
      <c r="L49" s="3"/>
      <c r="M49" s="3"/>
      <c r="N49" s="1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11" s="4" customFormat="1">
      <c r="A50" s="7" t="s">
        <v>89</v>
      </c>
      <c r="B50" s="309" t="s">
        <v>90</v>
      </c>
      <c r="C50" s="310"/>
      <c r="D50" s="311"/>
      <c r="E50" s="101">
        <f>'[1]kod 3.1'!J13</f>
        <v>1</v>
      </c>
      <c r="F50" s="98">
        <f>G50+H50+I50</f>
        <v>1</v>
      </c>
      <c r="G50" s="98">
        <f>'[1]kod 3.1'!J14</f>
        <v>1</v>
      </c>
      <c r="H50" s="98">
        <f>'[1]kod 3.1'!M3</f>
        <v>0</v>
      </c>
      <c r="I50" s="98">
        <f>'[1]kod 3.1'!N3</f>
        <v>0</v>
      </c>
      <c r="J50" s="6">
        <v>2</v>
      </c>
      <c r="K50" s="6">
        <f>'[1]kod 3.1'!J2</f>
        <v>1</v>
      </c>
      <c r="L50" s="6">
        <f>'[1]kod 3.1'!J3</f>
        <v>0</v>
      </c>
      <c r="M50" s="6">
        <v>1</v>
      </c>
      <c r="N50" s="6">
        <f>O50+P50+Q50</f>
        <v>0</v>
      </c>
      <c r="O50" s="6">
        <f>'[1]kod 3.1'!J7</f>
        <v>0</v>
      </c>
      <c r="P50" s="6">
        <f>'[1]kod 3.1'!J8</f>
        <v>0</v>
      </c>
      <c r="Q50" s="6">
        <f>'[1]kod 3.1'!J6</f>
        <v>0</v>
      </c>
      <c r="R50" s="6">
        <f>'[1]kod 3.1'!J5</f>
        <v>0</v>
      </c>
      <c r="S50" s="6">
        <f>J50+R50</f>
        <v>2</v>
      </c>
      <c r="T50" s="6">
        <f>'[1]kod 3.1'!J9</f>
        <v>0</v>
      </c>
      <c r="U50" s="6">
        <f>'[1]kod 3.1'!M2</f>
        <v>1</v>
      </c>
      <c r="V50" s="6">
        <f>'[1]kod 3.1'!G6</f>
        <v>0</v>
      </c>
      <c r="W50" s="6"/>
      <c r="X50" s="6"/>
      <c r="Y50" s="6">
        <v>0</v>
      </c>
      <c r="Z50" s="6">
        <v>0</v>
      </c>
    </row>
    <row r="51" spans="1:211" s="4" customFormat="1">
      <c r="A51" s="7" t="s">
        <v>91</v>
      </c>
      <c r="B51" s="309" t="s">
        <v>92</v>
      </c>
      <c r="C51" s="310"/>
      <c r="D51" s="311"/>
      <c r="E51" s="98"/>
      <c r="F51" s="98"/>
      <c r="G51" s="98"/>
      <c r="H51" s="98"/>
      <c r="I51" s="98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11" s="4" customFormat="1">
      <c r="A52" s="7" t="s">
        <v>93</v>
      </c>
      <c r="B52" s="309" t="s">
        <v>94</v>
      </c>
      <c r="C52" s="310"/>
      <c r="D52" s="311"/>
      <c r="E52" s="101">
        <f>'[1]kod 3.3'!J13</f>
        <v>0</v>
      </c>
      <c r="F52" s="98">
        <f>G52+H52+I52</f>
        <v>1</v>
      </c>
      <c r="G52" s="98">
        <f>'[1]kod 3.3'!J14</f>
        <v>1</v>
      </c>
      <c r="H52" s="98">
        <f>'[1]kod 3.3'!M3</f>
        <v>0</v>
      </c>
      <c r="I52" s="98">
        <f>'[1]kod 3.3'!N3</f>
        <v>0</v>
      </c>
      <c r="J52" s="6">
        <v>1</v>
      </c>
      <c r="K52" s="6">
        <f>'[1]kod 3.3'!J2</f>
        <v>0</v>
      </c>
      <c r="L52" s="6">
        <f>'[1]kod 3.3'!J3</f>
        <v>0</v>
      </c>
      <c r="M52" s="6">
        <f>'[1]kod 3.3'!J4</f>
        <v>0</v>
      </c>
      <c r="N52" s="6">
        <v>1</v>
      </c>
      <c r="O52" s="6">
        <f>'[1]kod 3.3'!J7</f>
        <v>0</v>
      </c>
      <c r="P52" s="6">
        <f>'[1]kod 3.3'!J8</f>
        <v>0</v>
      </c>
      <c r="Q52" s="6">
        <v>1</v>
      </c>
      <c r="R52" s="6">
        <f>'[1]kod 3.3'!J5</f>
        <v>0</v>
      </c>
      <c r="S52" s="6">
        <f>J52+R52</f>
        <v>1</v>
      </c>
      <c r="T52" s="6">
        <f>'[1]kod 3.3'!J9</f>
        <v>0</v>
      </c>
      <c r="U52" s="6">
        <v>1</v>
      </c>
      <c r="V52" s="6">
        <f>'[1]kod 3.3'!G6</f>
        <v>0</v>
      </c>
      <c r="W52" s="6"/>
      <c r="X52" s="6"/>
      <c r="Y52" s="6">
        <v>0</v>
      </c>
      <c r="Z52" s="6">
        <f>'[1]kod 3.3'!J10</f>
        <v>0</v>
      </c>
    </row>
    <row r="53" spans="1:211" s="97" customFormat="1">
      <c r="A53" s="8" t="s">
        <v>95</v>
      </c>
      <c r="B53" s="309" t="s">
        <v>96</v>
      </c>
      <c r="C53" s="310"/>
      <c r="D53" s="311"/>
      <c r="E53" s="102"/>
      <c r="F53" s="101"/>
      <c r="G53" s="98"/>
      <c r="H53" s="101"/>
      <c r="I53" s="101"/>
      <c r="J53" s="9"/>
      <c r="K53" s="9"/>
      <c r="L53" s="9"/>
      <c r="M53" s="9"/>
      <c r="N53" s="6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11" s="97" customFormat="1">
      <c r="A54" s="8" t="s">
        <v>97</v>
      </c>
      <c r="B54" s="317" t="s">
        <v>98</v>
      </c>
      <c r="C54" s="318"/>
      <c r="D54" s="319"/>
      <c r="E54" s="101">
        <f>'[1]kod 3.5'!J13</f>
        <v>0</v>
      </c>
      <c r="F54" s="101">
        <v>12</v>
      </c>
      <c r="G54" s="98">
        <v>7</v>
      </c>
      <c r="H54" s="101">
        <f>'[1]kod 3.5'!M3</f>
        <v>4</v>
      </c>
      <c r="I54" s="101">
        <v>1</v>
      </c>
      <c r="J54" s="9">
        <v>5</v>
      </c>
      <c r="K54" s="9">
        <v>3</v>
      </c>
      <c r="L54" s="9">
        <f>'[1]kod 3.5'!J3</f>
        <v>0</v>
      </c>
      <c r="M54" s="9">
        <v>2</v>
      </c>
      <c r="N54" s="6">
        <f>O54+P54+Q54</f>
        <v>0</v>
      </c>
      <c r="O54" s="9">
        <f>'[1]kod 3.5'!J7</f>
        <v>0</v>
      </c>
      <c r="P54" s="9">
        <f>'[1]kod 3.5'!J8</f>
        <v>0</v>
      </c>
      <c r="Q54" s="9">
        <f>'[1]kod 3.5'!J6</f>
        <v>0</v>
      </c>
      <c r="R54" s="9">
        <f>'[1]kod 3.5'!J5</f>
        <v>0</v>
      </c>
      <c r="S54" s="9">
        <f>J54+R54</f>
        <v>5</v>
      </c>
      <c r="T54" s="9">
        <f>'[1]kod 3.5'!J9</f>
        <v>1</v>
      </c>
      <c r="U54" s="9">
        <v>2</v>
      </c>
      <c r="V54" s="9">
        <v>1</v>
      </c>
      <c r="W54" s="9"/>
      <c r="X54" s="9"/>
      <c r="Y54" s="9">
        <v>1</v>
      </c>
      <c r="Z54" s="9">
        <f>'[1]kod 3.5'!J10</f>
        <v>0</v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</row>
    <row r="55" spans="1:211" s="4" customFormat="1">
      <c r="A55" s="7" t="s">
        <v>99</v>
      </c>
      <c r="B55" s="309" t="s">
        <v>100</v>
      </c>
      <c r="C55" s="310"/>
      <c r="D55" s="311"/>
      <c r="E55" s="101">
        <f>'[1]kod 3.6'!J13</f>
        <v>0</v>
      </c>
      <c r="F55" s="98">
        <v>3</v>
      </c>
      <c r="G55" s="98">
        <v>2</v>
      </c>
      <c r="H55" s="98">
        <f>'[1]kod 3.6'!M3</f>
        <v>0</v>
      </c>
      <c r="I55" s="98">
        <v>1</v>
      </c>
      <c r="J55" s="6">
        <v>2</v>
      </c>
      <c r="K55" s="6">
        <f>'[1]kod 3.6'!J2</f>
        <v>0</v>
      </c>
      <c r="L55" s="6">
        <f>'[1]kod 3.6'!J3</f>
        <v>0</v>
      </c>
      <c r="M55" s="6">
        <v>1</v>
      </c>
      <c r="N55" s="6">
        <v>1</v>
      </c>
      <c r="O55" s="6">
        <f>'[1]kod 3.6'!J7</f>
        <v>0</v>
      </c>
      <c r="P55" s="6">
        <v>1</v>
      </c>
      <c r="Q55" s="6">
        <f>'[1]kod 3.6'!J6</f>
        <v>0</v>
      </c>
      <c r="R55" s="6">
        <f>'[1]kod 3.6'!J5</f>
        <v>0</v>
      </c>
      <c r="S55" s="6">
        <f>J55+R55</f>
        <v>2</v>
      </c>
      <c r="T55" s="6">
        <f>'[1]kod 3.6'!J9</f>
        <v>0</v>
      </c>
      <c r="U55" s="6">
        <f>'[1]kod 3.6'!M2</f>
        <v>0</v>
      </c>
      <c r="V55" s="6">
        <f>'[1]kod 3.6'!G6</f>
        <v>0</v>
      </c>
      <c r="W55" s="6"/>
      <c r="X55" s="6"/>
      <c r="Y55" s="6">
        <f>'[1]kod 3.6'!J10+'[1]kod 3.6'!J11</f>
        <v>0</v>
      </c>
      <c r="Z55" s="6">
        <f>'[1]kod 3.6'!J10</f>
        <v>0</v>
      </c>
    </row>
    <row r="56" spans="1:211" s="4" customFormat="1">
      <c r="A56" s="7" t="s">
        <v>101</v>
      </c>
      <c r="B56" s="306" t="s">
        <v>63</v>
      </c>
      <c r="C56" s="307"/>
      <c r="D56" s="308"/>
      <c r="E56" s="101">
        <f>'[1]kod 3.7'!J13</f>
        <v>16</v>
      </c>
      <c r="F56" s="98">
        <v>44</v>
      </c>
      <c r="G56" s="98">
        <v>32</v>
      </c>
      <c r="H56" s="98">
        <v>11</v>
      </c>
      <c r="I56" s="98">
        <v>1</v>
      </c>
      <c r="J56" s="6">
        <v>29</v>
      </c>
      <c r="K56" s="6">
        <v>17</v>
      </c>
      <c r="L56" s="6">
        <v>1</v>
      </c>
      <c r="M56" s="6">
        <v>7</v>
      </c>
      <c r="N56" s="6">
        <v>4</v>
      </c>
      <c r="O56" s="6">
        <v>3</v>
      </c>
      <c r="P56" s="6">
        <v>1</v>
      </c>
      <c r="Q56" s="6">
        <f>'[1]kod 3.7'!J6</f>
        <v>0</v>
      </c>
      <c r="R56" s="6">
        <f>'[1]kod 3.7'!J5</f>
        <v>1</v>
      </c>
      <c r="S56" s="6">
        <f>J56+R56</f>
        <v>30</v>
      </c>
      <c r="T56" s="6">
        <f>'[1]kod 3.7'!J9</f>
        <v>0</v>
      </c>
      <c r="U56" s="6">
        <v>26</v>
      </c>
      <c r="V56" s="6">
        <v>5</v>
      </c>
      <c r="W56" s="6"/>
      <c r="X56" s="6"/>
      <c r="Y56" s="6">
        <v>18</v>
      </c>
      <c r="Z56" s="6">
        <f>'[1]kod 3.7'!J10</f>
        <v>1</v>
      </c>
    </row>
    <row r="57" spans="1:211" s="16" customFormat="1">
      <c r="A57" s="2" t="s">
        <v>102</v>
      </c>
      <c r="B57" s="314" t="s">
        <v>103</v>
      </c>
      <c r="C57" s="315"/>
      <c r="D57" s="316"/>
      <c r="E57" s="11"/>
      <c r="F57" s="11"/>
      <c r="G57" s="11"/>
      <c r="H57" s="11"/>
      <c r="I57" s="11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11" s="4" customFormat="1">
      <c r="A58" s="7" t="s">
        <v>104</v>
      </c>
      <c r="B58" s="309" t="s">
        <v>105</v>
      </c>
      <c r="C58" s="310"/>
      <c r="D58" s="311"/>
      <c r="E58" s="101">
        <f>'[1]kod 4.1'!J13</f>
        <v>16</v>
      </c>
      <c r="F58" s="98">
        <v>107</v>
      </c>
      <c r="G58" s="98">
        <v>90</v>
      </c>
      <c r="H58" s="98">
        <v>17</v>
      </c>
      <c r="I58" s="98">
        <f>'[1]kod 4.1'!N3</f>
        <v>0</v>
      </c>
      <c r="J58" s="6">
        <v>82</v>
      </c>
      <c r="K58" s="6">
        <v>64</v>
      </c>
      <c r="L58" s="6">
        <f>'[1]kod 4.1'!J3</f>
        <v>1</v>
      </c>
      <c r="M58" s="6">
        <f>'[1]kod 4.1'!J4</f>
        <v>0</v>
      </c>
      <c r="N58" s="6">
        <v>17</v>
      </c>
      <c r="O58" s="6">
        <f>'[1]kod 4.1'!J7</f>
        <v>0</v>
      </c>
      <c r="P58" s="6">
        <v>16</v>
      </c>
      <c r="Q58" s="6">
        <v>1</v>
      </c>
      <c r="R58" s="6">
        <f>'[1]kod 4.1'!J5</f>
        <v>0</v>
      </c>
      <c r="S58" s="6">
        <f>J58+R58</f>
        <v>82</v>
      </c>
      <c r="T58" s="6">
        <f>'[1]kod 4.1'!J9</f>
        <v>1</v>
      </c>
      <c r="U58" s="6">
        <v>61</v>
      </c>
      <c r="V58" s="6">
        <v>3</v>
      </c>
      <c r="W58" s="6"/>
      <c r="X58" s="6"/>
      <c r="Y58" s="6">
        <v>23</v>
      </c>
      <c r="Z58" s="6">
        <v>1</v>
      </c>
    </row>
    <row r="59" spans="1:211" s="4" customFormat="1">
      <c r="A59" s="7" t="s">
        <v>106</v>
      </c>
      <c r="B59" s="309" t="s">
        <v>107</v>
      </c>
      <c r="C59" s="310"/>
      <c r="D59" s="311"/>
      <c r="E59" s="101">
        <f>'[1]kod 4.2'!J13</f>
        <v>5</v>
      </c>
      <c r="F59" s="98">
        <v>34</v>
      </c>
      <c r="G59" s="98">
        <v>33</v>
      </c>
      <c r="H59" s="98">
        <f>'[1]kod 4.2'!M3</f>
        <v>1</v>
      </c>
      <c r="I59" s="98">
        <f>'[1]kod 4.2'!N3</f>
        <v>0</v>
      </c>
      <c r="J59" s="6">
        <v>28</v>
      </c>
      <c r="K59" s="6">
        <v>14</v>
      </c>
      <c r="L59" s="6">
        <v>10</v>
      </c>
      <c r="M59" s="6">
        <f>'[1]kod 4.2'!J4</f>
        <v>0</v>
      </c>
      <c r="N59" s="6">
        <v>4</v>
      </c>
      <c r="O59" s="6">
        <f>'[1]kod 4.2'!J7</f>
        <v>1</v>
      </c>
      <c r="P59" s="6">
        <v>3</v>
      </c>
      <c r="Q59" s="6">
        <f>'[1]kod 4.2'!J6</f>
        <v>0</v>
      </c>
      <c r="R59" s="6">
        <f>'[1]kod 4.2'!J5</f>
        <v>0</v>
      </c>
      <c r="S59" s="6">
        <f>J59+R59</f>
        <v>28</v>
      </c>
      <c r="T59" s="6">
        <f>'[1]kod 4.2'!J9</f>
        <v>1</v>
      </c>
      <c r="U59" s="6">
        <v>23</v>
      </c>
      <c r="V59" s="6">
        <v>1</v>
      </c>
      <c r="W59" s="6"/>
      <c r="X59" s="6"/>
      <c r="Y59" s="6">
        <v>9</v>
      </c>
      <c r="Z59" s="6">
        <f>'[1]kod 4.2'!J10</f>
        <v>1</v>
      </c>
    </row>
    <row r="60" spans="1:211" s="4" customFormat="1">
      <c r="A60" s="7" t="s">
        <v>108</v>
      </c>
      <c r="B60" s="309" t="s">
        <v>109</v>
      </c>
      <c r="C60" s="310"/>
      <c r="D60" s="311"/>
      <c r="E60" s="101">
        <f>'[1]kod 4.3'!J13</f>
        <v>0</v>
      </c>
      <c r="F60" s="98">
        <v>3</v>
      </c>
      <c r="G60" s="98">
        <v>3</v>
      </c>
      <c r="H60" s="98">
        <f>'[1]kod 4.3'!M3</f>
        <v>0</v>
      </c>
      <c r="I60" s="98">
        <f>'[1]kod 4.3'!N3</f>
        <v>0</v>
      </c>
      <c r="J60" s="6">
        <v>3</v>
      </c>
      <c r="K60" s="6">
        <f>'[1]kod 4.3'!J2</f>
        <v>0</v>
      </c>
      <c r="L60" s="6">
        <f>'[1]kod 4.3'!J3</f>
        <v>1</v>
      </c>
      <c r="M60" s="6">
        <v>2</v>
      </c>
      <c r="N60" s="6">
        <f>O60+P60+Q60</f>
        <v>0</v>
      </c>
      <c r="O60" s="6">
        <f>'[1]kod 4.3'!J7</f>
        <v>0</v>
      </c>
      <c r="P60" s="6">
        <f>'[1]kod 4.3'!J8</f>
        <v>0</v>
      </c>
      <c r="Q60" s="6">
        <f>'[1]kod 4.3'!J6</f>
        <v>0</v>
      </c>
      <c r="R60" s="6">
        <f>'[1]kod 4.3'!J5</f>
        <v>0</v>
      </c>
      <c r="S60" s="6">
        <f>J60+R60</f>
        <v>3</v>
      </c>
      <c r="T60" s="6">
        <f>'[1]kod 4.3'!J9</f>
        <v>0</v>
      </c>
      <c r="U60" s="6">
        <v>2</v>
      </c>
      <c r="V60" s="6">
        <v>1</v>
      </c>
      <c r="W60" s="6"/>
      <c r="X60" s="6"/>
      <c r="Y60" s="6">
        <f>'[1]kod 4.3'!J10+'[1]kod 4.3'!J11</f>
        <v>0</v>
      </c>
      <c r="Z60" s="6">
        <f>'[1]kod 4.3'!J10</f>
        <v>0</v>
      </c>
    </row>
    <row r="61" spans="1:211" s="4" customFormat="1">
      <c r="A61" s="7" t="s">
        <v>110</v>
      </c>
      <c r="B61" s="309" t="s">
        <v>111</v>
      </c>
      <c r="C61" s="310"/>
      <c r="D61" s="311"/>
      <c r="E61" s="101">
        <f>'[1]kod 4.4'!J13</f>
        <v>0</v>
      </c>
      <c r="F61" s="98">
        <v>5</v>
      </c>
      <c r="G61" s="98">
        <v>5</v>
      </c>
      <c r="H61" s="98">
        <f>'[1]kod 4.4'!M3</f>
        <v>0</v>
      </c>
      <c r="I61" s="98">
        <f>'[1]kod 4.4'!N3</f>
        <v>0</v>
      </c>
      <c r="J61" s="6">
        <v>4</v>
      </c>
      <c r="K61" s="6">
        <f>'[1]kod 4.4'!J2</f>
        <v>0</v>
      </c>
      <c r="L61" s="6">
        <f>'[1]kod 4.4'!J3</f>
        <v>0</v>
      </c>
      <c r="M61" s="6">
        <v>2</v>
      </c>
      <c r="N61" s="6">
        <v>2</v>
      </c>
      <c r="O61" s="6">
        <f>'[1]kod 4.4'!J7</f>
        <v>0</v>
      </c>
      <c r="P61" s="6">
        <v>2</v>
      </c>
      <c r="Q61" s="6">
        <f>'[1]kod 4.4'!J6</f>
        <v>0</v>
      </c>
      <c r="R61" s="6">
        <f>'[1]kod 4.4'!J5</f>
        <v>0</v>
      </c>
      <c r="S61" s="6">
        <f>J61+R61</f>
        <v>4</v>
      </c>
      <c r="T61" s="6">
        <f>'[1]kod 4.4'!J9</f>
        <v>1</v>
      </c>
      <c r="U61" s="6">
        <v>3</v>
      </c>
      <c r="V61" s="6">
        <f>'[1]kod 4.4'!G6</f>
        <v>0</v>
      </c>
      <c r="W61" s="6"/>
      <c r="X61" s="6"/>
      <c r="Y61" s="6">
        <v>0</v>
      </c>
      <c r="Z61" s="6">
        <f>'[1]kod 4.4'!J10</f>
        <v>0</v>
      </c>
    </row>
    <row r="62" spans="1:211" s="4" customFormat="1">
      <c r="A62" s="7" t="s">
        <v>112</v>
      </c>
      <c r="B62" s="309" t="s">
        <v>113</v>
      </c>
      <c r="C62" s="310"/>
      <c r="D62" s="311"/>
      <c r="E62" s="98"/>
      <c r="F62" s="98"/>
      <c r="G62" s="98"/>
      <c r="H62" s="98"/>
      <c r="I62" s="98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11" s="4" customFormat="1">
      <c r="A63" s="7" t="s">
        <v>114</v>
      </c>
      <c r="B63" s="309" t="s">
        <v>115</v>
      </c>
      <c r="C63" s="310"/>
      <c r="D63" s="311"/>
      <c r="E63" s="101">
        <f>'[1]kod 4.6'!J13</f>
        <v>0</v>
      </c>
      <c r="F63" s="98">
        <f t="shared" ref="F63:F64" si="5">G63+H63+I63</f>
        <v>3</v>
      </c>
      <c r="G63" s="98">
        <f>'[1]kod 4.6'!J14</f>
        <v>2</v>
      </c>
      <c r="H63" s="98">
        <f>'[1]kod 4.6'!M3</f>
        <v>1</v>
      </c>
      <c r="I63" s="98">
        <f>'[1]kod 4.6'!N3</f>
        <v>0</v>
      </c>
      <c r="J63" s="6">
        <v>2</v>
      </c>
      <c r="K63" s="6">
        <v>2</v>
      </c>
      <c r="L63" s="6">
        <f>'[1]kod 4.6'!J3</f>
        <v>0</v>
      </c>
      <c r="M63" s="6">
        <f>'[1]kod 4.6'!J4</f>
        <v>0</v>
      </c>
      <c r="N63" s="6">
        <f t="shared" ref="N63:N66" si="6">O63+P63+Q63</f>
        <v>0</v>
      </c>
      <c r="O63" s="6">
        <f>'[1]kod 4.6'!J7</f>
        <v>0</v>
      </c>
      <c r="P63" s="6">
        <f>'[1]kod 4.6'!J8</f>
        <v>0</v>
      </c>
      <c r="Q63" s="6">
        <f>'[1]kod 4.6'!J6</f>
        <v>0</v>
      </c>
      <c r="R63" s="6">
        <f>'[1]kod 4.6'!J5</f>
        <v>0</v>
      </c>
      <c r="S63" s="6">
        <f t="shared" ref="S63:S68" si="7">J63+R63</f>
        <v>2</v>
      </c>
      <c r="T63" s="6">
        <f>'[1]kod 4.6'!J9</f>
        <v>0</v>
      </c>
      <c r="U63" s="6">
        <v>2</v>
      </c>
      <c r="V63" s="6">
        <f>'[1]kod 4.6'!G6</f>
        <v>0</v>
      </c>
      <c r="W63" s="6"/>
      <c r="X63" s="6"/>
      <c r="Y63" s="6">
        <v>0</v>
      </c>
      <c r="Z63" s="6">
        <f>'[1]kod 4.6'!J10</f>
        <v>0</v>
      </c>
    </row>
    <row r="64" spans="1:211" s="4" customFormat="1">
      <c r="A64" s="7" t="s">
        <v>116</v>
      </c>
      <c r="B64" s="309" t="s">
        <v>117</v>
      </c>
      <c r="C64" s="310"/>
      <c r="D64" s="311"/>
      <c r="E64" s="101">
        <f>'[1]kod 4.7'!J13</f>
        <v>0</v>
      </c>
      <c r="F64" s="98">
        <f t="shared" si="5"/>
        <v>0</v>
      </c>
      <c r="G64" s="98">
        <f>'[1]kod 4.7'!J14</f>
        <v>0</v>
      </c>
      <c r="H64" s="98">
        <f>'[1]kod 4.7'!M3</f>
        <v>0</v>
      </c>
      <c r="I64" s="98">
        <f>'[1]kod 4.7'!N3</f>
        <v>0</v>
      </c>
      <c r="J64" s="6">
        <f t="shared" ref="J64:J66" si="8">K64+L64+M64+N64</f>
        <v>0</v>
      </c>
      <c r="K64" s="6">
        <f>'[1]kod 4.7'!J2</f>
        <v>0</v>
      </c>
      <c r="L64" s="6">
        <f>'[1]kod 4.7'!J3</f>
        <v>0</v>
      </c>
      <c r="M64" s="6">
        <f>'[1]kod 4.7'!J4</f>
        <v>0</v>
      </c>
      <c r="N64" s="6">
        <f t="shared" si="6"/>
        <v>0</v>
      </c>
      <c r="O64" s="6">
        <f>'[1]kod 4.7'!J7</f>
        <v>0</v>
      </c>
      <c r="P64" s="6">
        <f>'[1]kod 4.7'!J8</f>
        <v>0</v>
      </c>
      <c r="Q64" s="6">
        <f>'[1]kod 4.7'!J6</f>
        <v>0</v>
      </c>
      <c r="R64" s="6">
        <f>'[1]kod 4.7'!J5</f>
        <v>0</v>
      </c>
      <c r="S64" s="6">
        <f t="shared" si="7"/>
        <v>0</v>
      </c>
      <c r="T64" s="6">
        <f>'[1]kod 4.7'!J9</f>
        <v>0</v>
      </c>
      <c r="U64" s="6">
        <f>'[1]kod 4.7'!M2</f>
        <v>0</v>
      </c>
      <c r="V64" s="6">
        <f>'[1]kod 4.7'!G6</f>
        <v>0</v>
      </c>
      <c r="W64" s="6"/>
      <c r="X64" s="6"/>
      <c r="Y64" s="6">
        <f>'[1]kod 4.7'!J10+'[1]kod 4.7'!J11</f>
        <v>0</v>
      </c>
      <c r="Z64" s="6">
        <f>'[1]kod 4.7'!J10</f>
        <v>0</v>
      </c>
    </row>
    <row r="65" spans="1:26" s="4" customFormat="1" ht="12" customHeight="1">
      <c r="A65" s="7" t="s">
        <v>118</v>
      </c>
      <c r="B65" s="309" t="s">
        <v>119</v>
      </c>
      <c r="C65" s="310"/>
      <c r="D65" s="311"/>
      <c r="E65" s="101">
        <f>'[1]kod 4.8'!J13</f>
        <v>0</v>
      </c>
      <c r="F65" s="98">
        <v>1</v>
      </c>
      <c r="G65" s="98">
        <v>1</v>
      </c>
      <c r="H65" s="98">
        <f>'[1]kod 4.8'!M3</f>
        <v>0</v>
      </c>
      <c r="I65" s="98">
        <f>'[1]kod 4.8'!N3</f>
        <v>0</v>
      </c>
      <c r="J65" s="6">
        <f t="shared" si="8"/>
        <v>0</v>
      </c>
      <c r="K65" s="6">
        <f>'[1]kod 4.8'!J2</f>
        <v>0</v>
      </c>
      <c r="L65" s="6">
        <f>'[1]kod 4.8'!J3</f>
        <v>0</v>
      </c>
      <c r="M65" s="6">
        <f>'[1]kod 4.8'!J4</f>
        <v>0</v>
      </c>
      <c r="N65" s="6">
        <f t="shared" si="6"/>
        <v>0</v>
      </c>
      <c r="O65" s="6">
        <f>'[1]kod 4.8'!J7</f>
        <v>0</v>
      </c>
      <c r="P65" s="6">
        <f>'[1]kod 4.8'!J8</f>
        <v>0</v>
      </c>
      <c r="Q65" s="6">
        <f>'[1]kod 4.8'!J6</f>
        <v>0</v>
      </c>
      <c r="R65" s="6">
        <f>'[1]kod 4.8'!J5</f>
        <v>0</v>
      </c>
      <c r="S65" s="6">
        <f t="shared" si="7"/>
        <v>0</v>
      </c>
      <c r="T65" s="6">
        <f>'[1]kod 4.8'!J9</f>
        <v>0</v>
      </c>
      <c r="U65" s="6">
        <f>'[1]kod 4.8'!M2</f>
        <v>0</v>
      </c>
      <c r="V65" s="6">
        <f>'[1]kod 4.8'!G6</f>
        <v>0</v>
      </c>
      <c r="W65" s="6"/>
      <c r="X65" s="6"/>
      <c r="Y65" s="6">
        <v>1</v>
      </c>
      <c r="Z65" s="6">
        <f>'[1]kod 4.8'!J10</f>
        <v>0</v>
      </c>
    </row>
    <row r="66" spans="1:26" s="4" customFormat="1" ht="12" customHeight="1">
      <c r="A66" s="7" t="s">
        <v>120</v>
      </c>
      <c r="B66" s="309" t="s">
        <v>121</v>
      </c>
      <c r="C66" s="310"/>
      <c r="D66" s="311"/>
      <c r="E66" s="101">
        <f>'[1]kod 4.9'!J13</f>
        <v>1</v>
      </c>
      <c r="F66" s="98">
        <v>3</v>
      </c>
      <c r="G66" s="98">
        <v>3</v>
      </c>
      <c r="H66" s="98">
        <f>'[1]kod 4.9'!M3</f>
        <v>0</v>
      </c>
      <c r="I66" s="98">
        <f>'[1]kod 4.9'!N3</f>
        <v>0</v>
      </c>
      <c r="J66" s="6">
        <f t="shared" si="8"/>
        <v>2</v>
      </c>
      <c r="K66" s="6">
        <f>'[1]kod 4.9'!J2</f>
        <v>2</v>
      </c>
      <c r="L66" s="6">
        <f>'[1]kod 4.9'!J3</f>
        <v>0</v>
      </c>
      <c r="M66" s="6">
        <f>'[1]kod 4.9'!J4</f>
        <v>0</v>
      </c>
      <c r="N66" s="6">
        <f t="shared" si="6"/>
        <v>0</v>
      </c>
      <c r="O66" s="6">
        <f>'[1]kod 4.9'!J7</f>
        <v>0</v>
      </c>
      <c r="P66" s="6">
        <f>'[1]kod 4.9'!J8</f>
        <v>0</v>
      </c>
      <c r="Q66" s="6">
        <f>'[1]kod 4.9'!J6</f>
        <v>0</v>
      </c>
      <c r="R66" s="6">
        <f>'[1]kod 4.9'!J5</f>
        <v>0</v>
      </c>
      <c r="S66" s="6">
        <f t="shared" si="7"/>
        <v>2</v>
      </c>
      <c r="T66" s="6">
        <f>'[1]kod 4.9'!J9</f>
        <v>0</v>
      </c>
      <c r="U66" s="6">
        <f>'[1]kod 4.9'!M2</f>
        <v>1</v>
      </c>
      <c r="V66" s="6">
        <f>'[1]kod 4.9'!G6</f>
        <v>1</v>
      </c>
      <c r="W66" s="6"/>
      <c r="X66" s="6"/>
      <c r="Y66" s="6">
        <v>2</v>
      </c>
      <c r="Z66" s="6">
        <f>'[1]kod 4.9'!J10</f>
        <v>0</v>
      </c>
    </row>
    <row r="67" spans="1:26" s="4" customFormat="1" ht="12" customHeight="1">
      <c r="A67" s="7" t="s">
        <v>122</v>
      </c>
      <c r="B67" s="309" t="s">
        <v>123</v>
      </c>
      <c r="C67" s="310"/>
      <c r="D67" s="311"/>
      <c r="E67" s="101">
        <f>'[1]kod 4.10'!J13</f>
        <v>2</v>
      </c>
      <c r="F67" s="98">
        <v>13</v>
      </c>
      <c r="G67" s="98">
        <v>12</v>
      </c>
      <c r="H67" s="98">
        <f>'[1]kod 4.10'!M3</f>
        <v>1</v>
      </c>
      <c r="I67" s="98">
        <f>'[1]kod 4.10'!N3</f>
        <v>0</v>
      </c>
      <c r="J67" s="6">
        <v>7</v>
      </c>
      <c r="K67" s="6">
        <v>2</v>
      </c>
      <c r="L67" s="6">
        <v>2</v>
      </c>
      <c r="M67" s="6">
        <f>'[1]kod 4.10'!J4</f>
        <v>0</v>
      </c>
      <c r="N67" s="6">
        <v>3</v>
      </c>
      <c r="O67" s="6">
        <v>1</v>
      </c>
      <c r="P67" s="6">
        <v>2</v>
      </c>
      <c r="Q67" s="6">
        <f>'[1]kod 4.10'!J6</f>
        <v>0</v>
      </c>
      <c r="R67" s="6">
        <f>'[1]kod 4.10'!J5</f>
        <v>0</v>
      </c>
      <c r="S67" s="6">
        <v>7</v>
      </c>
      <c r="T67" s="6">
        <v>2</v>
      </c>
      <c r="U67" s="6">
        <v>6</v>
      </c>
      <c r="V67" s="6">
        <v>1</v>
      </c>
      <c r="W67" s="6"/>
      <c r="X67" s="6"/>
      <c r="Y67" s="6">
        <f>'[1]kod 4.10'!J10+'[1]kod 4.10'!J11</f>
        <v>5</v>
      </c>
      <c r="Z67" s="6">
        <f>'[1]kod 4.10'!J10</f>
        <v>1</v>
      </c>
    </row>
    <row r="68" spans="1:26" s="4" customFormat="1" ht="12" customHeight="1">
      <c r="A68" s="7" t="s">
        <v>124</v>
      </c>
      <c r="B68" s="309" t="s">
        <v>125</v>
      </c>
      <c r="C68" s="310"/>
      <c r="D68" s="311"/>
      <c r="E68" s="101">
        <f>'[1]kod 4.11'!J13</f>
        <v>0</v>
      </c>
      <c r="F68" s="98">
        <v>8</v>
      </c>
      <c r="G68" s="98">
        <v>7</v>
      </c>
      <c r="H68" s="98">
        <v>1</v>
      </c>
      <c r="I68" s="98">
        <f>'[1]kod 4.11'!N3</f>
        <v>0</v>
      </c>
      <c r="J68" s="6">
        <v>4</v>
      </c>
      <c r="K68" s="6">
        <f>'[1]kod 4.11'!J2</f>
        <v>0</v>
      </c>
      <c r="L68" s="6">
        <f>'[1]kod 4.11'!J3</f>
        <v>0</v>
      </c>
      <c r="M68" s="6">
        <v>1</v>
      </c>
      <c r="N68" s="6">
        <v>3</v>
      </c>
      <c r="O68" s="6">
        <v>2</v>
      </c>
      <c r="P68" s="6">
        <v>1</v>
      </c>
      <c r="Q68" s="6">
        <f>'[1]kod 4.11'!J6</f>
        <v>0</v>
      </c>
      <c r="R68" s="6">
        <f>'[1]kod 4.11'!J5</f>
        <v>0</v>
      </c>
      <c r="S68" s="6">
        <f t="shared" si="7"/>
        <v>4</v>
      </c>
      <c r="T68" s="6">
        <f>'[1]kod 4.11'!J9</f>
        <v>0</v>
      </c>
      <c r="U68" s="6">
        <v>4</v>
      </c>
      <c r="V68" s="6">
        <v>0</v>
      </c>
      <c r="W68" s="6"/>
      <c r="X68" s="6"/>
      <c r="Y68" s="6">
        <v>3</v>
      </c>
      <c r="Z68" s="6">
        <f>'[1]kod 4.11'!J10</f>
        <v>0</v>
      </c>
    </row>
    <row r="69" spans="1:26" s="4" customFormat="1" ht="12" customHeight="1">
      <c r="A69" s="7" t="s">
        <v>126</v>
      </c>
      <c r="B69" s="309" t="s">
        <v>127</v>
      </c>
      <c r="C69" s="310"/>
      <c r="D69" s="311"/>
      <c r="E69" s="101"/>
      <c r="F69" s="98"/>
      <c r="G69" s="98"/>
      <c r="H69" s="98"/>
      <c r="I69" s="98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s="4" customFormat="1" ht="12" customHeight="1">
      <c r="A70" s="7" t="s">
        <v>128</v>
      </c>
      <c r="B70" s="306" t="s">
        <v>63</v>
      </c>
      <c r="C70" s="307"/>
      <c r="D70" s="308"/>
      <c r="E70" s="101">
        <f>'[1]kod 4.13'!J13</f>
        <v>1</v>
      </c>
      <c r="F70" s="98">
        <v>8</v>
      </c>
      <c r="G70" s="98">
        <v>7</v>
      </c>
      <c r="H70" s="98">
        <f>'[1]kod 4.13'!M3</f>
        <v>0</v>
      </c>
      <c r="I70" s="98">
        <f>'[1]kod 4.13'!N3</f>
        <v>1</v>
      </c>
      <c r="J70" s="6">
        <v>4</v>
      </c>
      <c r="K70" s="6">
        <v>1</v>
      </c>
      <c r="L70" s="6">
        <f>'[1]kod 4.13'!J3</f>
        <v>0</v>
      </c>
      <c r="M70" s="6">
        <v>1</v>
      </c>
      <c r="N70" s="6">
        <v>2</v>
      </c>
      <c r="O70" s="6">
        <f>'[1]kod 4.13'!J7</f>
        <v>0</v>
      </c>
      <c r="P70" s="6">
        <v>1</v>
      </c>
      <c r="Q70" s="6">
        <v>1</v>
      </c>
      <c r="R70" s="6">
        <f>'[1]kod 4.13'!J5</f>
        <v>0</v>
      </c>
      <c r="S70" s="6">
        <f>J70+R70</f>
        <v>4</v>
      </c>
      <c r="T70" s="6">
        <f>'[1]kod 4.13'!J9</f>
        <v>0</v>
      </c>
      <c r="U70" s="6">
        <v>3</v>
      </c>
      <c r="V70" s="6">
        <f>'[1]kod 4.13'!G6</f>
        <v>0</v>
      </c>
      <c r="W70" s="6"/>
      <c r="X70" s="6"/>
      <c r="Y70" s="6">
        <v>4</v>
      </c>
      <c r="Z70" s="6">
        <v>2</v>
      </c>
    </row>
    <row r="71" spans="1:26" s="16" customFormat="1" ht="12" customHeight="1">
      <c r="A71" s="2" t="s">
        <v>129</v>
      </c>
      <c r="B71" s="314" t="s">
        <v>130</v>
      </c>
      <c r="C71" s="315"/>
      <c r="D71" s="316"/>
      <c r="E71" s="11"/>
      <c r="F71" s="11"/>
      <c r="G71" s="11"/>
      <c r="H71" s="11"/>
      <c r="I71" s="11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s="4" customFormat="1" ht="12" customHeight="1">
      <c r="A72" s="7" t="s">
        <v>131</v>
      </c>
      <c r="B72" s="309" t="s">
        <v>132</v>
      </c>
      <c r="C72" s="310"/>
      <c r="D72" s="311"/>
      <c r="E72" s="101">
        <f>'[1]kod 5.1'!J13</f>
        <v>0</v>
      </c>
      <c r="F72" s="98">
        <f>G72+H72+I72</f>
        <v>0</v>
      </c>
      <c r="G72" s="98">
        <f>'[1]kod 5.1'!J14</f>
        <v>0</v>
      </c>
      <c r="H72" s="98">
        <f>'[1]kod 5.1'!M3</f>
        <v>0</v>
      </c>
      <c r="I72" s="98">
        <f>'[1]kod 5.1'!N3</f>
        <v>0</v>
      </c>
      <c r="J72" s="6">
        <f>K72+L72+M72+N72</f>
        <v>0</v>
      </c>
      <c r="K72" s="6">
        <f>'[1]kod 5.1'!J2</f>
        <v>0</v>
      </c>
      <c r="L72" s="6">
        <f>'[1]kod 5.1'!J3</f>
        <v>0</v>
      </c>
      <c r="M72" s="6">
        <f>'[1]kod 5.1'!J4</f>
        <v>0</v>
      </c>
      <c r="N72" s="6">
        <f>O72+P72+Q72</f>
        <v>0</v>
      </c>
      <c r="O72" s="6">
        <f>'[1]kod 5.1'!J7</f>
        <v>0</v>
      </c>
      <c r="P72" s="6">
        <f>'[1]kod 5.1'!J8</f>
        <v>0</v>
      </c>
      <c r="Q72" s="6">
        <f>'[1]kod 5.1'!J6</f>
        <v>0</v>
      </c>
      <c r="R72" s="6">
        <f>'[1]kod 5.1'!J5</f>
        <v>0</v>
      </c>
      <c r="S72" s="6">
        <f>J72+R72</f>
        <v>0</v>
      </c>
      <c r="T72" s="6">
        <f>'[1]kod 5.1'!J9</f>
        <v>0</v>
      </c>
      <c r="U72" s="6">
        <f>'[1]kod 5.1'!M2</f>
        <v>0</v>
      </c>
      <c r="V72" s="6">
        <v>0</v>
      </c>
      <c r="W72" s="6"/>
      <c r="X72" s="6"/>
      <c r="Y72" s="6">
        <f>'[1]kod 5.1'!J10+'[1]kod 5.1'!J11</f>
        <v>0</v>
      </c>
      <c r="Z72" s="6">
        <f>'[1]kod 5.1'!J10</f>
        <v>0</v>
      </c>
    </row>
    <row r="73" spans="1:26" s="4" customFormat="1" ht="12" customHeight="1">
      <c r="A73" s="7" t="s">
        <v>133</v>
      </c>
      <c r="B73" s="309" t="s">
        <v>134</v>
      </c>
      <c r="C73" s="310"/>
      <c r="D73" s="311"/>
      <c r="E73" s="101"/>
      <c r="F73" s="98"/>
      <c r="G73" s="98"/>
      <c r="H73" s="98"/>
      <c r="I73" s="98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s="4" customFormat="1" ht="12" customHeight="1">
      <c r="A74" s="7" t="s">
        <v>135</v>
      </c>
      <c r="B74" s="309" t="s">
        <v>136</v>
      </c>
      <c r="C74" s="310"/>
      <c r="D74" s="311"/>
      <c r="E74" s="101">
        <f>'[1]kod 5.3'!J13</f>
        <v>0</v>
      </c>
      <c r="F74" s="98">
        <v>2</v>
      </c>
      <c r="G74" s="98">
        <v>2</v>
      </c>
      <c r="H74" s="98">
        <f>'[1]kod 5.3'!M3</f>
        <v>0</v>
      </c>
      <c r="I74" s="98">
        <f>'[1]kod 5.3'!N3</f>
        <v>0</v>
      </c>
      <c r="J74" s="6">
        <f>K74+L74+M74+N74</f>
        <v>0</v>
      </c>
      <c r="K74" s="6">
        <f>'[1]kod 5.3'!J2</f>
        <v>0</v>
      </c>
      <c r="L74" s="6">
        <f>'[1]kod 5.3'!J3</f>
        <v>0</v>
      </c>
      <c r="M74" s="6">
        <f>'[1]kod 5.3'!J4</f>
        <v>0</v>
      </c>
      <c r="N74" s="6">
        <f>O74+P74+Q74</f>
        <v>0</v>
      </c>
      <c r="O74" s="6">
        <f>'[1]kod 5.3'!J7</f>
        <v>0</v>
      </c>
      <c r="P74" s="6">
        <f>'[1]kod 5.3'!J8</f>
        <v>0</v>
      </c>
      <c r="Q74" s="6">
        <f>'[1]kod 5.3'!J6</f>
        <v>0</v>
      </c>
      <c r="R74" s="6">
        <f>'[1]kod 5.3'!J5</f>
        <v>0</v>
      </c>
      <c r="S74" s="6">
        <f>J74+R74</f>
        <v>0</v>
      </c>
      <c r="T74" s="6">
        <v>1</v>
      </c>
      <c r="U74" s="6">
        <f>'[1]kod 5.3'!M2</f>
        <v>0</v>
      </c>
      <c r="V74" s="6"/>
      <c r="W74" s="6"/>
      <c r="X74" s="6"/>
      <c r="Y74" s="6">
        <f>'[1]kod 5.3'!J10+'[1]kod 5.3'!J11</f>
        <v>1</v>
      </c>
      <c r="Z74" s="6">
        <f>'[1]kod 5.3'!J10</f>
        <v>0</v>
      </c>
    </row>
    <row r="75" spans="1:26" s="4" customFormat="1" ht="12" customHeight="1">
      <c r="A75" s="7" t="s">
        <v>137</v>
      </c>
      <c r="B75" s="309" t="s">
        <v>138</v>
      </c>
      <c r="C75" s="310"/>
      <c r="D75" s="311"/>
      <c r="E75" s="101"/>
      <c r="F75" s="98"/>
      <c r="G75" s="98"/>
      <c r="H75" s="98"/>
      <c r="I75" s="98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s="4" customFormat="1" ht="12" customHeight="1">
      <c r="A76" s="7" t="s">
        <v>139</v>
      </c>
      <c r="B76" s="309" t="s">
        <v>140</v>
      </c>
      <c r="C76" s="310"/>
      <c r="D76" s="311"/>
      <c r="E76" s="101">
        <f>'[1]kod 5.5'!J13</f>
        <v>0</v>
      </c>
      <c r="F76" s="98">
        <f>G76+H76+I76</f>
        <v>1</v>
      </c>
      <c r="G76" s="98">
        <f>'[1]kod 5.5'!J14</f>
        <v>1</v>
      </c>
      <c r="H76" s="98">
        <f>'[1]kod 5.5'!M3</f>
        <v>0</v>
      </c>
      <c r="I76" s="98">
        <f>'[1]kod 5.5'!N3</f>
        <v>0</v>
      </c>
      <c r="J76" s="6">
        <f>K76+L76+M76+N76</f>
        <v>0</v>
      </c>
      <c r="K76" s="6">
        <f>'[1]kod 5.5'!J2</f>
        <v>0</v>
      </c>
      <c r="L76" s="6">
        <f>'[1]kod 5.5'!J3</f>
        <v>0</v>
      </c>
      <c r="M76" s="6">
        <f>'[1]kod 5.5'!J4</f>
        <v>0</v>
      </c>
      <c r="N76" s="6">
        <f>O76+P76+Q76</f>
        <v>0</v>
      </c>
      <c r="O76" s="6">
        <f>'[1]kod 5.5'!J7</f>
        <v>0</v>
      </c>
      <c r="P76" s="6">
        <f>'[1]kod 5.5'!J8</f>
        <v>0</v>
      </c>
      <c r="Q76" s="6">
        <f>'[1]kod 5.5'!J6</f>
        <v>0</v>
      </c>
      <c r="R76" s="6">
        <f>'[1]kod 5.5'!J5</f>
        <v>0</v>
      </c>
      <c r="S76" s="6">
        <f>J76+R76</f>
        <v>0</v>
      </c>
      <c r="T76" s="6">
        <f>'[1]kod 5.5'!J9</f>
        <v>0</v>
      </c>
      <c r="U76" s="6">
        <f>'[1]kod 5.5'!M2</f>
        <v>0</v>
      </c>
      <c r="V76" s="6">
        <f>'[1]kod 5.5'!G6</f>
        <v>0</v>
      </c>
      <c r="W76" s="6"/>
      <c r="X76" s="6"/>
      <c r="Y76" s="6">
        <f>'[1]kod 5.5'!J10+'[1]kod 5.5'!J11</f>
        <v>1</v>
      </c>
      <c r="Z76" s="6">
        <v>0</v>
      </c>
    </row>
    <row r="77" spans="1:26" s="4" customFormat="1" ht="12" customHeight="1">
      <c r="A77" s="7" t="s">
        <v>141</v>
      </c>
      <c r="B77" s="306" t="s">
        <v>63</v>
      </c>
      <c r="C77" s="307"/>
      <c r="D77" s="308"/>
      <c r="E77" s="98"/>
      <c r="F77" s="98"/>
      <c r="G77" s="98"/>
      <c r="H77" s="98"/>
      <c r="I77" s="98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s="15" customFormat="1" ht="12" customHeight="1">
      <c r="A78" s="10" t="s">
        <v>142</v>
      </c>
      <c r="B78" s="314" t="s">
        <v>143</v>
      </c>
      <c r="C78" s="315"/>
      <c r="D78" s="316"/>
      <c r="E78" s="100"/>
      <c r="F78" s="100"/>
      <c r="G78" s="11"/>
      <c r="H78" s="11"/>
      <c r="I78" s="100"/>
      <c r="J78" s="3"/>
      <c r="K78" s="3"/>
      <c r="L78" s="3"/>
      <c r="M78" s="3"/>
      <c r="N78" s="12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4" customFormat="1" ht="12" customHeight="1">
      <c r="A79" s="7" t="s">
        <v>144</v>
      </c>
      <c r="B79" s="309" t="s">
        <v>145</v>
      </c>
      <c r="C79" s="310"/>
      <c r="D79" s="311"/>
      <c r="E79" s="98"/>
      <c r="F79" s="98"/>
      <c r="G79" s="98"/>
      <c r="I79" s="98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s="4" customFormat="1" ht="12" customHeight="1">
      <c r="A80" s="7" t="s">
        <v>146</v>
      </c>
      <c r="B80" s="309" t="s">
        <v>147</v>
      </c>
      <c r="C80" s="310"/>
      <c r="D80" s="311"/>
      <c r="E80" s="101">
        <f>'[1]kod 6.2'!J13</f>
        <v>0</v>
      </c>
      <c r="F80" s="98">
        <v>2</v>
      </c>
      <c r="G80" s="98">
        <v>2</v>
      </c>
      <c r="H80" s="98">
        <f>'[1]kod 6.2'!M3</f>
        <v>0</v>
      </c>
      <c r="I80" s="98">
        <f>'[1]kod 6.2'!N3</f>
        <v>0</v>
      </c>
      <c r="J80" s="6">
        <v>1</v>
      </c>
      <c r="K80" s="6">
        <v>1</v>
      </c>
      <c r="L80" s="6">
        <f>'[1]kod 6.2'!J3</f>
        <v>0</v>
      </c>
      <c r="M80" s="6">
        <f>'[1]kod 6.2'!J4</f>
        <v>0</v>
      </c>
      <c r="N80" s="6">
        <f>O80+P80+Q80</f>
        <v>0</v>
      </c>
      <c r="O80" s="6">
        <f>'[1]kod 6.2'!J7</f>
        <v>0</v>
      </c>
      <c r="P80" s="6">
        <f>'[1]kod 6.2'!J8</f>
        <v>0</v>
      </c>
      <c r="Q80" s="6">
        <f>'[1]kod 6.2'!J6</f>
        <v>0</v>
      </c>
      <c r="R80" s="6">
        <f>'[1]kod 6.2'!J5</f>
        <v>0</v>
      </c>
      <c r="S80" s="6">
        <f>J80+R80</f>
        <v>1</v>
      </c>
      <c r="T80" s="6">
        <f>'[1]kod 6.2'!J9</f>
        <v>0</v>
      </c>
      <c r="U80" s="6">
        <f>'[1]kod 6.2'!M2</f>
        <v>0</v>
      </c>
      <c r="V80" s="6">
        <v>1</v>
      </c>
      <c r="W80" s="6"/>
      <c r="X80" s="6"/>
      <c r="Y80" s="6">
        <v>1</v>
      </c>
      <c r="Z80" s="6">
        <f>'[1]kod 6.2'!J10</f>
        <v>0</v>
      </c>
    </row>
    <row r="81" spans="1:26" s="4" customFormat="1" ht="12" customHeight="1">
      <c r="A81" s="7" t="s">
        <v>148</v>
      </c>
      <c r="B81" s="309" t="s">
        <v>149</v>
      </c>
      <c r="C81" s="310"/>
      <c r="D81" s="311"/>
      <c r="E81" s="101"/>
      <c r="F81" s="98"/>
      <c r="G81" s="98"/>
      <c r="H81" s="98"/>
      <c r="I81" s="98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s="97" customFormat="1" ht="12" customHeight="1">
      <c r="A82" s="8" t="s">
        <v>150</v>
      </c>
      <c r="B82" s="317" t="s">
        <v>151</v>
      </c>
      <c r="C82" s="318"/>
      <c r="D82" s="319"/>
      <c r="E82" s="101"/>
      <c r="F82" s="98"/>
      <c r="G82" s="98"/>
      <c r="H82" s="101"/>
      <c r="I82" s="101"/>
      <c r="J82" s="6"/>
      <c r="K82" s="9"/>
      <c r="L82" s="9"/>
      <c r="M82" s="9"/>
      <c r="N82" s="6"/>
      <c r="O82" s="9"/>
      <c r="P82" s="9"/>
      <c r="Q82" s="9"/>
      <c r="R82" s="9"/>
      <c r="S82" s="6"/>
      <c r="T82" s="9"/>
      <c r="U82" s="9"/>
      <c r="V82" s="9"/>
      <c r="W82" s="9"/>
      <c r="X82" s="9"/>
      <c r="Y82" s="9"/>
      <c r="Z82" s="9"/>
    </row>
    <row r="83" spans="1:26" s="4" customFormat="1" ht="12" customHeight="1">
      <c r="A83" s="7" t="s">
        <v>152</v>
      </c>
      <c r="B83" s="317" t="s">
        <v>153</v>
      </c>
      <c r="C83" s="318"/>
      <c r="D83" s="319"/>
      <c r="E83" s="101">
        <f>'[1]kod 6.5'!J13</f>
        <v>2</v>
      </c>
      <c r="F83" s="98">
        <v>6</v>
      </c>
      <c r="G83" s="98">
        <v>5</v>
      </c>
      <c r="H83" s="98">
        <v>1</v>
      </c>
      <c r="I83" s="98">
        <f>'[1]kod 6.5'!N3</f>
        <v>0</v>
      </c>
      <c r="J83" s="6">
        <v>5</v>
      </c>
      <c r="K83" s="6">
        <f>'[1]kod 6.5'!J2</f>
        <v>2</v>
      </c>
      <c r="L83" s="6">
        <v>1</v>
      </c>
      <c r="M83" s="6">
        <f>'[1]kod 6.5'!J4</f>
        <v>0</v>
      </c>
      <c r="N83" s="6">
        <f>O83+P83+Q83</f>
        <v>2</v>
      </c>
      <c r="O83" s="6">
        <f>'[1]kod 6.5'!J7</f>
        <v>0</v>
      </c>
      <c r="P83" s="6">
        <f>'[1]kod 6.5'!J8</f>
        <v>2</v>
      </c>
      <c r="Q83" s="6">
        <f>'[1]kod 6.5'!J6</f>
        <v>0</v>
      </c>
      <c r="R83" s="6">
        <f>'[1]kod 6.5'!J5</f>
        <v>0</v>
      </c>
      <c r="S83" s="6">
        <f>J83+R83</f>
        <v>5</v>
      </c>
      <c r="T83" s="6">
        <f>'[1]kod 6.5'!J9</f>
        <v>0</v>
      </c>
      <c r="U83" s="6">
        <v>5</v>
      </c>
      <c r="V83" s="6">
        <f>'[1]kod 6.5'!G6</f>
        <v>0</v>
      </c>
      <c r="W83" s="6"/>
      <c r="X83" s="6"/>
      <c r="Y83" s="6">
        <f>'[1]kod 6.5'!J10+'[1]kod 6.5'!J11</f>
        <v>2</v>
      </c>
      <c r="Z83" s="6">
        <f>'[1]kod 6.5'!J10</f>
        <v>1</v>
      </c>
    </row>
    <row r="84" spans="1:26" s="4" customFormat="1" ht="12" customHeight="1">
      <c r="A84" s="7" t="s">
        <v>154</v>
      </c>
      <c r="B84" s="306" t="s">
        <v>63</v>
      </c>
      <c r="C84" s="307"/>
      <c r="D84" s="308"/>
      <c r="E84" s="101">
        <f>'[1]kod 6.6'!J13</f>
        <v>2</v>
      </c>
      <c r="F84" s="98">
        <v>4</v>
      </c>
      <c r="G84" s="98">
        <v>4</v>
      </c>
      <c r="H84" s="98">
        <f>'[1]kod 6.6'!M3</f>
        <v>0</v>
      </c>
      <c r="I84" s="98">
        <f>'[1]kod 6.6'!N3</f>
        <v>0</v>
      </c>
      <c r="J84" s="6">
        <v>6</v>
      </c>
      <c r="K84" s="6">
        <v>1</v>
      </c>
      <c r="L84" s="6">
        <f>'[1]kod 6.6'!J3</f>
        <v>0</v>
      </c>
      <c r="M84" s="6">
        <v>4</v>
      </c>
      <c r="N84" s="6">
        <f>O84+P84+Q84</f>
        <v>1</v>
      </c>
      <c r="O84" s="6">
        <f>'[1]kod 6.6'!J7</f>
        <v>0</v>
      </c>
      <c r="P84" s="6">
        <f>'[1]kod 6.6'!J8</f>
        <v>1</v>
      </c>
      <c r="Q84" s="6">
        <f>'[1]kod 6.6'!J6</f>
        <v>0</v>
      </c>
      <c r="R84" s="6">
        <f>'[1]kod 6.6'!J5</f>
        <v>0</v>
      </c>
      <c r="S84" s="6">
        <f>J84+R84</f>
        <v>6</v>
      </c>
      <c r="T84" s="6">
        <f>'[1]kod 6.6'!J9</f>
        <v>0</v>
      </c>
      <c r="U84" s="6">
        <f>'[1]kod 6.6'!M2</f>
        <v>3</v>
      </c>
      <c r="V84" s="6">
        <v>3</v>
      </c>
      <c r="W84" s="6"/>
      <c r="X84" s="6"/>
      <c r="Y84" s="6">
        <v>0</v>
      </c>
      <c r="Z84" s="6">
        <f>'[1]kod 6.6'!J10</f>
        <v>0</v>
      </c>
    </row>
    <row r="85" spans="1:26" s="15" customFormat="1" ht="12" customHeight="1">
      <c r="A85" s="10" t="s">
        <v>155</v>
      </c>
      <c r="B85" s="314" t="s">
        <v>156</v>
      </c>
      <c r="C85" s="315"/>
      <c r="D85" s="316"/>
      <c r="E85" s="100"/>
      <c r="F85" s="100"/>
      <c r="G85" s="11"/>
      <c r="H85" s="100"/>
      <c r="I85" s="100"/>
      <c r="J85" s="3"/>
      <c r="K85" s="3"/>
      <c r="L85" s="3"/>
      <c r="M85" s="3"/>
      <c r="N85" s="12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s="4" customFormat="1" ht="12" customHeight="1">
      <c r="A86" s="7" t="s">
        <v>157</v>
      </c>
      <c r="B86" s="309" t="s">
        <v>158</v>
      </c>
      <c r="C86" s="310"/>
      <c r="D86" s="311"/>
      <c r="E86" s="101">
        <f>'[1]kod 7.1'!J13</f>
        <v>0</v>
      </c>
      <c r="F86" s="98">
        <f>G86+H86+I86</f>
        <v>1</v>
      </c>
      <c r="G86" s="98">
        <f>'[1]kod 7.1'!J14</f>
        <v>1</v>
      </c>
      <c r="H86" s="98">
        <f>'[1]kod 7.1'!M3</f>
        <v>0</v>
      </c>
      <c r="I86" s="98">
        <f>'[1]kod 7.1'!N3</f>
        <v>0</v>
      </c>
      <c r="J86" s="6">
        <f>K86+L86+M86+N86</f>
        <v>0</v>
      </c>
      <c r="K86" s="6">
        <f>'[1]kod 7.1'!J2</f>
        <v>0</v>
      </c>
      <c r="L86" s="6">
        <f>'[1]kod 7.1'!J3</f>
        <v>0</v>
      </c>
      <c r="M86" s="6">
        <f>'[1]kod 7.1'!J4</f>
        <v>0</v>
      </c>
      <c r="N86" s="6">
        <f>O86+P86+Q86</f>
        <v>0</v>
      </c>
      <c r="O86" s="6">
        <f>'[1]kod 7.1'!J7</f>
        <v>0</v>
      </c>
      <c r="P86" s="6">
        <f>'[1]kod 7.1'!H8</f>
        <v>0</v>
      </c>
      <c r="Q86" s="6">
        <f>'[1]kod 7.1'!J6</f>
        <v>0</v>
      </c>
      <c r="R86" s="6">
        <f>'[1]kod 7.1'!J5</f>
        <v>0</v>
      </c>
      <c r="S86" s="6">
        <f>J86+R86</f>
        <v>0</v>
      </c>
      <c r="T86" s="6">
        <f>'[1]kod 7.1'!J9</f>
        <v>0</v>
      </c>
      <c r="U86" s="6">
        <f>'[1]kod 7.1'!M2</f>
        <v>0</v>
      </c>
      <c r="V86" s="6">
        <f>'[1]kod 7.1'!G6</f>
        <v>0</v>
      </c>
      <c r="W86" s="6"/>
      <c r="X86" s="6"/>
      <c r="Y86" s="6">
        <f>'[1]kod 7.1'!J10+'[1]kod 7.1'!J11</f>
        <v>1</v>
      </c>
      <c r="Z86" s="6">
        <f>'[1]kod 7.1'!J10</f>
        <v>0</v>
      </c>
    </row>
    <row r="87" spans="1:26" s="4" customFormat="1" ht="12" customHeight="1">
      <c r="A87" s="17" t="s">
        <v>159</v>
      </c>
      <c r="B87" s="320" t="s">
        <v>63</v>
      </c>
      <c r="C87" s="321"/>
      <c r="D87" s="322"/>
      <c r="E87" s="101">
        <f>'[1]kod 7.2'!J13</f>
        <v>2</v>
      </c>
      <c r="F87" s="98">
        <f>G87+H87+I87</f>
        <v>0</v>
      </c>
      <c r="G87" s="98">
        <f>'[1]kod 7.2'!J14</f>
        <v>0</v>
      </c>
      <c r="H87" s="98">
        <f>'[1]kod 7.2'!M3</f>
        <v>0</v>
      </c>
      <c r="I87" s="98">
        <f>'[1]kod 7.2'!N3</f>
        <v>0</v>
      </c>
      <c r="J87" s="6">
        <f>K87+L87+M87+N87</f>
        <v>1</v>
      </c>
      <c r="K87" s="6">
        <f>'[1]kod 7.2'!J2</f>
        <v>0</v>
      </c>
      <c r="L87" s="6">
        <f>'[1]kod 7.2'!J3</f>
        <v>0</v>
      </c>
      <c r="M87" s="6">
        <f>'[1]kod 7.2'!J4</f>
        <v>0</v>
      </c>
      <c r="N87" s="6">
        <f>O87+P87+Q87</f>
        <v>1</v>
      </c>
      <c r="O87" s="6">
        <f>'[1]kod 7.2'!J7</f>
        <v>0</v>
      </c>
      <c r="P87" s="6">
        <f>'[1]kod 7.2'!J8</f>
        <v>1</v>
      </c>
      <c r="Q87" s="6">
        <f>'[1]kod 7.2'!J6</f>
        <v>0</v>
      </c>
      <c r="R87" s="6">
        <f>'[1]kod 7.2'!J5</f>
        <v>0</v>
      </c>
      <c r="S87" s="6">
        <f>J87+R87</f>
        <v>1</v>
      </c>
      <c r="T87" s="6">
        <f>'[1]kod 7.2'!J9</f>
        <v>0</v>
      </c>
      <c r="U87" s="6">
        <f>'[1]kod 7.2'!M2</f>
        <v>1</v>
      </c>
      <c r="V87" s="6">
        <v>0</v>
      </c>
      <c r="W87" s="6"/>
      <c r="X87" s="6"/>
      <c r="Y87" s="6">
        <f>'[1]kod 7.2'!J10+'[1]kod 7.2'!J11</f>
        <v>1</v>
      </c>
      <c r="Z87" s="6">
        <v>0</v>
      </c>
    </row>
    <row r="88" spans="1:26" s="18" customFormat="1" ht="12" customHeight="1">
      <c r="A88" s="2" t="s">
        <v>160</v>
      </c>
      <c r="B88" s="314" t="s">
        <v>161</v>
      </c>
      <c r="C88" s="315"/>
      <c r="D88" s="316"/>
      <c r="E88" s="100"/>
      <c r="F88" s="100"/>
      <c r="G88" s="11"/>
      <c r="H88" s="100"/>
      <c r="I88" s="100"/>
      <c r="J88" s="3"/>
      <c r="K88" s="3"/>
      <c r="L88" s="3"/>
      <c r="M88" s="3"/>
      <c r="N88" s="12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s="4" customFormat="1" ht="12" customHeight="1">
      <c r="A89" s="8" t="s">
        <v>162</v>
      </c>
      <c r="B89" s="309" t="s">
        <v>163</v>
      </c>
      <c r="C89" s="310"/>
      <c r="D89" s="311"/>
      <c r="E89" s="98"/>
      <c r="F89" s="98"/>
      <c r="G89" s="98"/>
      <c r="H89" s="98"/>
      <c r="I89" s="9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s="4" customFormat="1" ht="12" customHeight="1">
      <c r="A90" s="8" t="s">
        <v>164</v>
      </c>
      <c r="B90" s="309" t="s">
        <v>165</v>
      </c>
      <c r="C90" s="310"/>
      <c r="D90" s="311"/>
      <c r="E90" s="101">
        <f>'[1]kod 8.2'!J13</f>
        <v>6</v>
      </c>
      <c r="F90" s="98">
        <v>14</v>
      </c>
      <c r="G90" s="98">
        <v>11</v>
      </c>
      <c r="H90" s="98">
        <v>2</v>
      </c>
      <c r="I90" s="98">
        <f>'[1]kod 8.2'!N3</f>
        <v>1</v>
      </c>
      <c r="J90" s="6">
        <v>12</v>
      </c>
      <c r="K90" s="6">
        <v>11</v>
      </c>
      <c r="L90" s="6">
        <f>'[1]kod 8.2'!J3</f>
        <v>0</v>
      </c>
      <c r="M90" s="6">
        <f>'[1]kod 8.2'!J4</f>
        <v>0</v>
      </c>
      <c r="N90" s="6">
        <f>O90+P90+Q90</f>
        <v>1</v>
      </c>
      <c r="O90" s="6">
        <f>'[1]kod 8.2'!J7</f>
        <v>0</v>
      </c>
      <c r="P90" s="6">
        <f>'[1]kod 8.2'!J8</f>
        <v>0</v>
      </c>
      <c r="Q90" s="6">
        <f>'[1]kod 8.2'!J6</f>
        <v>1</v>
      </c>
      <c r="R90" s="6">
        <f>'[1]kod 8.2'!J5</f>
        <v>0</v>
      </c>
      <c r="S90" s="6">
        <f>J90+R90</f>
        <v>12</v>
      </c>
      <c r="T90" s="6">
        <f>'[1]kod 8.2'!J9</f>
        <v>0</v>
      </c>
      <c r="U90" s="6">
        <v>9</v>
      </c>
      <c r="V90" s="6">
        <f>'[1]kod 8.2'!G6</f>
        <v>0</v>
      </c>
      <c r="W90" s="6"/>
      <c r="X90" s="6"/>
      <c r="Y90" s="6">
        <v>5</v>
      </c>
      <c r="Z90" s="6">
        <v>4</v>
      </c>
    </row>
    <row r="91" spans="1:26" s="4" customFormat="1" ht="12" customHeight="1">
      <c r="A91" s="8" t="s">
        <v>166</v>
      </c>
      <c r="B91" s="309" t="s">
        <v>167</v>
      </c>
      <c r="C91" s="310"/>
      <c r="D91" s="311"/>
      <c r="E91" s="98"/>
      <c r="F91" s="98"/>
      <c r="G91" s="98"/>
      <c r="H91" s="98"/>
      <c r="I91" s="9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s="4" customFormat="1" ht="12" customHeight="1">
      <c r="A92" s="7" t="s">
        <v>168</v>
      </c>
      <c r="B92" s="309" t="s">
        <v>169</v>
      </c>
      <c r="C92" s="310"/>
      <c r="D92" s="311"/>
      <c r="E92" s="101">
        <f>'[1]kod 8.4'!J13</f>
        <v>7</v>
      </c>
      <c r="F92" s="98">
        <v>28</v>
      </c>
      <c r="G92" s="98">
        <v>25</v>
      </c>
      <c r="H92" s="98">
        <v>3</v>
      </c>
      <c r="I92" s="98">
        <f>'[1]kod 8.4'!N3</f>
        <v>0</v>
      </c>
      <c r="J92" s="6">
        <v>23</v>
      </c>
      <c r="K92" s="6">
        <v>15</v>
      </c>
      <c r="L92" s="6">
        <f>'[1]kod 8.4'!J3</f>
        <v>1</v>
      </c>
      <c r="M92" s="6">
        <v>5</v>
      </c>
      <c r="N92" s="6">
        <v>2</v>
      </c>
      <c r="O92" s="6">
        <f>'[1]kod 8.4'!J7</f>
        <v>0</v>
      </c>
      <c r="P92" s="6">
        <v>2</v>
      </c>
      <c r="Q92" s="6">
        <f>'[1]kod 8.4'!J6</f>
        <v>0</v>
      </c>
      <c r="R92" s="6">
        <f>'[1]kod 8.4'!J5</f>
        <v>0</v>
      </c>
      <c r="S92" s="6">
        <f>J92+R92</f>
        <v>23</v>
      </c>
      <c r="T92" s="6">
        <f>'[1]kod 8.4'!J9</f>
        <v>0</v>
      </c>
      <c r="U92" s="6">
        <v>21</v>
      </c>
      <c r="V92" s="6">
        <v>1</v>
      </c>
      <c r="W92" s="6"/>
      <c r="X92" s="6">
        <f>'[1]kod 8.4'!G7</f>
        <v>1</v>
      </c>
      <c r="Y92" s="6">
        <v>9</v>
      </c>
      <c r="Z92" s="6">
        <f>'[1]kod 8.4'!J10</f>
        <v>0</v>
      </c>
    </row>
    <row r="93" spans="1:26" s="4" customFormat="1" ht="12" customHeight="1">
      <c r="A93" s="7" t="s">
        <v>170</v>
      </c>
      <c r="B93" s="309" t="s">
        <v>171</v>
      </c>
      <c r="C93" s="310"/>
      <c r="D93" s="311"/>
      <c r="E93" s="101">
        <f>'[1]kod 8.5'!J13</f>
        <v>0</v>
      </c>
      <c r="F93" s="98">
        <v>1</v>
      </c>
      <c r="G93" s="98">
        <v>1</v>
      </c>
      <c r="H93" s="98">
        <f>'[1]kod 8.5'!M3</f>
        <v>0</v>
      </c>
      <c r="I93" s="98">
        <f>'[1]kod 8.5'!N3</f>
        <v>0</v>
      </c>
      <c r="J93" s="6">
        <v>1</v>
      </c>
      <c r="K93" s="6">
        <f>'[1]kod 8.5'!J2</f>
        <v>0</v>
      </c>
      <c r="L93" s="6">
        <f>'[1]kod 8.5'!J3</f>
        <v>0</v>
      </c>
      <c r="M93" s="6">
        <v>1</v>
      </c>
      <c r="N93" s="6">
        <f t="shared" ref="N93:N96" si="9">O93+P93+Q93</f>
        <v>0</v>
      </c>
      <c r="O93" s="6">
        <f>'[1]kod 8.5'!J7</f>
        <v>0</v>
      </c>
      <c r="P93" s="6">
        <f>'[1]kod 8.5'!J8</f>
        <v>0</v>
      </c>
      <c r="Q93" s="6">
        <f>'[1]kod 8.5'!J6</f>
        <v>0</v>
      </c>
      <c r="R93" s="6">
        <f>'[1]kod 8.5'!J5</f>
        <v>0</v>
      </c>
      <c r="S93" s="6">
        <f>J93+R93</f>
        <v>1</v>
      </c>
      <c r="T93" s="6">
        <f>'[1]kod 8.5'!J9</f>
        <v>0</v>
      </c>
      <c r="U93" s="6">
        <f>'[1]kod 8.5'!M2</f>
        <v>0</v>
      </c>
      <c r="V93" s="6">
        <f>'[1]kod 8.5'!G6</f>
        <v>0</v>
      </c>
      <c r="W93" s="6"/>
      <c r="X93" s="6"/>
      <c r="Y93" s="6">
        <f>'[1]kod 8.5'!J10+'[1]kod 8.5'!J11</f>
        <v>0</v>
      </c>
      <c r="Z93" s="6">
        <f>'[1]kod 8.5'!J10</f>
        <v>0</v>
      </c>
    </row>
    <row r="94" spans="1:26" s="4" customFormat="1" ht="12" customHeight="1">
      <c r="A94" s="7" t="s">
        <v>172</v>
      </c>
      <c r="B94" s="309" t="s">
        <v>173</v>
      </c>
      <c r="C94" s="310"/>
      <c r="D94" s="311"/>
      <c r="E94" s="101">
        <f>'[1]kod 8.6'!J13</f>
        <v>1</v>
      </c>
      <c r="F94" s="98">
        <v>2</v>
      </c>
      <c r="G94" s="98">
        <v>2</v>
      </c>
      <c r="H94" s="98">
        <f>'[1]kod 8.6'!M3</f>
        <v>0</v>
      </c>
      <c r="I94" s="98">
        <f>'[1]kod 8.6'!N3</f>
        <v>0</v>
      </c>
      <c r="J94" s="6">
        <v>2</v>
      </c>
      <c r="K94" s="6">
        <f>'[1]kod 8.6'!J2</f>
        <v>0</v>
      </c>
      <c r="L94" s="6">
        <f>'[1]kod 8.6'!J3</f>
        <v>0</v>
      </c>
      <c r="M94" s="6">
        <f>'[1]kod 8.6'!J4</f>
        <v>0</v>
      </c>
      <c r="N94" s="6">
        <v>2</v>
      </c>
      <c r="O94" s="6">
        <f>'[1]kod 8.6'!J7</f>
        <v>0</v>
      </c>
      <c r="P94" s="6">
        <v>2</v>
      </c>
      <c r="Q94" s="6">
        <f>'[1]kod 8.6'!J6</f>
        <v>0</v>
      </c>
      <c r="R94" s="6">
        <f>'[1]kod 8.6'!J5</f>
        <v>0</v>
      </c>
      <c r="S94" s="6">
        <f>J94+R94</f>
        <v>2</v>
      </c>
      <c r="T94" s="6">
        <f>'[1]kod 8.6'!J9</f>
        <v>0</v>
      </c>
      <c r="U94" s="6">
        <v>2</v>
      </c>
      <c r="V94" s="6">
        <f>'[1]kod 8.6'!G6</f>
        <v>0</v>
      </c>
      <c r="W94" s="6"/>
      <c r="X94" s="6"/>
      <c r="Y94" s="6">
        <v>1</v>
      </c>
      <c r="Z94" s="6">
        <f>'[1]kod 8.6'!J10</f>
        <v>0</v>
      </c>
    </row>
    <row r="95" spans="1:26" s="4" customFormat="1" ht="12" customHeight="1">
      <c r="A95" s="7" t="s">
        <v>174</v>
      </c>
      <c r="B95" s="306" t="s">
        <v>175</v>
      </c>
      <c r="C95" s="307"/>
      <c r="D95" s="308"/>
      <c r="E95" s="101">
        <f>'[1]kod 8.6.1'!J13</f>
        <v>0</v>
      </c>
      <c r="F95" s="98">
        <v>9</v>
      </c>
      <c r="G95" s="98">
        <v>9</v>
      </c>
      <c r="H95" s="98">
        <f>'[1]kod 8.6.1'!M3</f>
        <v>0</v>
      </c>
      <c r="I95" s="98">
        <f>'[1]kod 8.6.1'!N3</f>
        <v>0</v>
      </c>
      <c r="J95" s="6">
        <v>4</v>
      </c>
      <c r="K95" s="6">
        <v>2</v>
      </c>
      <c r="L95" s="6">
        <f>'[1]kod 8.6.1'!J3</f>
        <v>0</v>
      </c>
      <c r="M95" s="6">
        <v>2</v>
      </c>
      <c r="N95" s="6">
        <f t="shared" si="9"/>
        <v>0</v>
      </c>
      <c r="O95" s="6">
        <f>'[1]kod 8.6.1'!J7</f>
        <v>0</v>
      </c>
      <c r="P95" s="6">
        <f>'[1]kod 8.6.1'!J8</f>
        <v>0</v>
      </c>
      <c r="Q95" s="6">
        <f>'[1]kod 8.6.1'!J6</f>
        <v>0</v>
      </c>
      <c r="R95" s="6">
        <f>'[1]kod 8.6.1'!J5</f>
        <v>0</v>
      </c>
      <c r="S95" s="6">
        <f>J95+Q95</f>
        <v>4</v>
      </c>
      <c r="T95" s="6">
        <f>'[1]kod 8.6.1'!J9</f>
        <v>0</v>
      </c>
      <c r="U95" s="6">
        <v>3</v>
      </c>
      <c r="V95" s="6">
        <v>1</v>
      </c>
      <c r="W95" s="6"/>
      <c r="X95" s="6"/>
      <c r="Y95" s="6">
        <f>'[1]kod 8.6.1'!J10+'[1]kod 8.6.1'!J11</f>
        <v>5</v>
      </c>
      <c r="Z95" s="6">
        <v>1</v>
      </c>
    </row>
    <row r="96" spans="1:26" s="4" customFormat="1" ht="12" customHeight="1">
      <c r="A96" s="7" t="s">
        <v>176</v>
      </c>
      <c r="B96" s="306" t="s">
        <v>177</v>
      </c>
      <c r="C96" s="307"/>
      <c r="D96" s="308"/>
      <c r="E96" s="101">
        <f>'[1]kod 8.6.2'!J13</f>
        <v>0</v>
      </c>
      <c r="F96" s="98">
        <f t="shared" ref="F96" si="10">G96+H96+I96</f>
        <v>0</v>
      </c>
      <c r="G96" s="98">
        <f>'[1]kod 8.6.2'!J14</f>
        <v>0</v>
      </c>
      <c r="H96" s="98">
        <f>'[1]kod 8.6.2'!M3</f>
        <v>0</v>
      </c>
      <c r="I96" s="98">
        <f>'[1]kod 8.6.2'!N3</f>
        <v>0</v>
      </c>
      <c r="J96" s="6">
        <f t="shared" ref="J96" si="11">K96+L96+M96+N96</f>
        <v>0</v>
      </c>
      <c r="K96" s="6">
        <f>'[1]kod 8.6.2'!J2</f>
        <v>0</v>
      </c>
      <c r="L96" s="6">
        <f>'[1]kod 8.6.2'!J3</f>
        <v>0</v>
      </c>
      <c r="M96" s="6">
        <f>'[1]kod 8.6.2'!J4</f>
        <v>0</v>
      </c>
      <c r="N96" s="6">
        <f t="shared" si="9"/>
        <v>0</v>
      </c>
      <c r="O96" s="6">
        <f>'[1]kod 8.6.2'!J7</f>
        <v>0</v>
      </c>
      <c r="P96" s="6">
        <f>'[1]kod 8.6.2'!J8</f>
        <v>0</v>
      </c>
      <c r="Q96" s="6">
        <f>'[1]kod 8.6.2'!J6</f>
        <v>0</v>
      </c>
      <c r="R96" s="6">
        <f>'[1]kod 8.6.2'!J5</f>
        <v>0</v>
      </c>
      <c r="S96" s="6">
        <f>J96+R96</f>
        <v>0</v>
      </c>
      <c r="T96" s="6">
        <f>'[1]kod 8.6.2'!J9</f>
        <v>0</v>
      </c>
      <c r="U96" s="6">
        <f>'[1]kod 8.6.2'!M2</f>
        <v>0</v>
      </c>
      <c r="V96" s="6">
        <f>'[1]kod 8.6.2'!G6</f>
        <v>0</v>
      </c>
      <c r="W96" s="6"/>
      <c r="X96" s="6"/>
      <c r="Y96" s="6">
        <f>'[1]kod 8.6.2'!J10+'[1]kod 8.6.2'!J11</f>
        <v>0</v>
      </c>
      <c r="Z96" s="6">
        <f>'[1]kod 8.6.2'!J10</f>
        <v>0</v>
      </c>
    </row>
    <row r="97" spans="1:26" s="4" customFormat="1" ht="12" customHeight="1">
      <c r="A97" s="7" t="s">
        <v>178</v>
      </c>
      <c r="B97" s="309" t="s">
        <v>179</v>
      </c>
      <c r="C97" s="310"/>
      <c r="D97" s="311"/>
      <c r="E97" s="101">
        <f>'[1]kod 8.7'!J13</f>
        <v>2</v>
      </c>
      <c r="F97" s="98">
        <v>10</v>
      </c>
      <c r="G97" s="98">
        <v>6</v>
      </c>
      <c r="H97" s="98">
        <v>1</v>
      </c>
      <c r="I97" s="98">
        <v>3</v>
      </c>
      <c r="J97" s="6">
        <v>8</v>
      </c>
      <c r="K97" s="6">
        <v>3</v>
      </c>
      <c r="L97" s="6">
        <f>'[1]kod 8.7'!J3</f>
        <v>0</v>
      </c>
      <c r="M97" s="6">
        <v>4</v>
      </c>
      <c r="N97" s="6">
        <v>1</v>
      </c>
      <c r="O97" s="6">
        <f>'[1]kod 8.7'!J7</f>
        <v>0</v>
      </c>
      <c r="P97" s="6">
        <v>1</v>
      </c>
      <c r="Q97" s="6">
        <f>'[1]kod 8.7'!J6</f>
        <v>0</v>
      </c>
      <c r="R97" s="6">
        <f>'[1]kod 8.7'!J5</f>
        <v>0</v>
      </c>
      <c r="S97" s="6">
        <f>J97+R97</f>
        <v>8</v>
      </c>
      <c r="T97" s="6">
        <f>'[1]kod 8.7'!J9</f>
        <v>0</v>
      </c>
      <c r="U97" s="6">
        <v>7</v>
      </c>
      <c r="V97" s="6">
        <v>2</v>
      </c>
      <c r="W97" s="6"/>
      <c r="X97" s="6"/>
      <c r="Y97" s="6">
        <v>0</v>
      </c>
      <c r="Z97" s="6">
        <f>'[1]kod 8.7'!J10</f>
        <v>0</v>
      </c>
    </row>
    <row r="98" spans="1:26" s="4" customFormat="1" ht="12" customHeight="1">
      <c r="A98" s="7" t="s">
        <v>180</v>
      </c>
      <c r="B98" s="306" t="s">
        <v>181</v>
      </c>
      <c r="C98" s="307"/>
      <c r="D98" s="308"/>
      <c r="E98" s="101">
        <f>'[1]kod 8.7.1'!J13</f>
        <v>6</v>
      </c>
      <c r="F98" s="98">
        <v>34</v>
      </c>
      <c r="G98" s="98">
        <v>20</v>
      </c>
      <c r="H98" s="98">
        <v>14</v>
      </c>
      <c r="I98" s="98">
        <f>'[1]kod 8.7.1'!N3</f>
        <v>0</v>
      </c>
      <c r="J98" s="6">
        <v>25</v>
      </c>
      <c r="K98" s="6">
        <v>19</v>
      </c>
      <c r="L98" s="6">
        <v>2</v>
      </c>
      <c r="M98" s="6">
        <v>1</v>
      </c>
      <c r="N98" s="6">
        <v>3</v>
      </c>
      <c r="O98" s="6">
        <f>'[1]kod 8.7.1'!J7</f>
        <v>0</v>
      </c>
      <c r="P98" s="6">
        <v>2</v>
      </c>
      <c r="Q98" s="6">
        <v>1</v>
      </c>
      <c r="R98" s="6">
        <f>'[1]kod 8.7.1'!J5</f>
        <v>0</v>
      </c>
      <c r="S98" s="6">
        <v>25</v>
      </c>
      <c r="T98" s="6">
        <f>'[1]kod 8.7.1'!J9</f>
        <v>0</v>
      </c>
      <c r="U98" s="6">
        <v>21</v>
      </c>
      <c r="V98" s="6">
        <f>'[1]kod 8.7.1'!G6</f>
        <v>1</v>
      </c>
      <c r="W98" s="6"/>
      <c r="X98" s="6"/>
      <c r="Y98" s="6">
        <v>1</v>
      </c>
      <c r="Z98" s="6">
        <f>'[1]kod 8.7.1'!J10</f>
        <v>0</v>
      </c>
    </row>
    <row r="99" spans="1:26" s="4" customFormat="1" ht="12" customHeight="1">
      <c r="A99" s="7" t="s">
        <v>182</v>
      </c>
      <c r="B99" s="306" t="s">
        <v>183</v>
      </c>
      <c r="C99" s="307"/>
      <c r="D99" s="308"/>
      <c r="E99" s="101"/>
      <c r="F99" s="98"/>
      <c r="G99" s="98"/>
      <c r="H99" s="98"/>
      <c r="I99" s="9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s="4" customFormat="1" ht="12" customHeight="1">
      <c r="A100" s="7" t="s">
        <v>184</v>
      </c>
      <c r="B100" s="306" t="s">
        <v>185</v>
      </c>
      <c r="C100" s="307"/>
      <c r="D100" s="308"/>
      <c r="E100" s="101">
        <f>'[1]kod 8.7.3'!J13</f>
        <v>0</v>
      </c>
      <c r="F100" s="98">
        <v>31</v>
      </c>
      <c r="G100" s="98">
        <v>21</v>
      </c>
      <c r="H100" s="98">
        <v>8</v>
      </c>
      <c r="I100" s="98">
        <v>2</v>
      </c>
      <c r="J100" s="6">
        <v>19</v>
      </c>
      <c r="K100" s="6">
        <v>16</v>
      </c>
      <c r="L100" s="6">
        <v>1</v>
      </c>
      <c r="M100" s="6">
        <v>1</v>
      </c>
      <c r="N100" s="6">
        <v>1</v>
      </c>
      <c r="O100" s="6">
        <f>'[1]kod 8.7.3'!J7</f>
        <v>0</v>
      </c>
      <c r="P100" s="6">
        <f>'[1]kod 8.7.3'!J8</f>
        <v>1</v>
      </c>
      <c r="Q100" s="6">
        <f>'[1]kod 8.7.3'!J6</f>
        <v>0</v>
      </c>
      <c r="R100" s="6">
        <f>'[1]kod 8.7.3'!J5</f>
        <v>0</v>
      </c>
      <c r="S100" s="6">
        <f>J100+R100</f>
        <v>19</v>
      </c>
      <c r="T100" s="6">
        <f>'[1]kod 8.7.3'!J9</f>
        <v>0</v>
      </c>
      <c r="U100" s="6">
        <v>17</v>
      </c>
      <c r="V100" s="6">
        <v>1</v>
      </c>
      <c r="W100" s="6"/>
      <c r="X100" s="6"/>
      <c r="Y100" s="6">
        <v>2</v>
      </c>
      <c r="Z100" s="6">
        <f>'[1]kod 8.7.3'!J10</f>
        <v>0</v>
      </c>
    </row>
    <row r="101" spans="1:26" s="4" customFormat="1" ht="12" customHeight="1">
      <c r="A101" s="7" t="s">
        <v>186</v>
      </c>
      <c r="B101" s="306" t="s">
        <v>187</v>
      </c>
      <c r="C101" s="307"/>
      <c r="D101" s="308"/>
      <c r="E101" s="98"/>
      <c r="F101" s="98"/>
      <c r="G101" s="98"/>
      <c r="H101" s="98"/>
      <c r="I101" s="9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s="4" customFormat="1" ht="12" customHeight="1">
      <c r="A102" s="7" t="s">
        <v>188</v>
      </c>
      <c r="B102" s="306" t="s">
        <v>189</v>
      </c>
      <c r="C102" s="307"/>
      <c r="D102" s="308"/>
      <c r="E102" s="98">
        <f>'[1]kod 8.7.5'!J13</f>
        <v>1</v>
      </c>
      <c r="F102" s="98">
        <v>0</v>
      </c>
      <c r="G102" s="98">
        <f>'[1]kod 8.7.5'!J14</f>
        <v>0</v>
      </c>
      <c r="H102" s="98">
        <f>'[1]kod 8.7.5'!M3</f>
        <v>0</v>
      </c>
      <c r="I102" s="98">
        <v>0</v>
      </c>
      <c r="J102" s="6">
        <v>1</v>
      </c>
      <c r="K102" s="6">
        <f>'[1]kod 8.7.5'!J2</f>
        <v>0</v>
      </c>
      <c r="L102" s="6">
        <f>'[1]kod 8.7.5'!J3</f>
        <v>0</v>
      </c>
      <c r="M102" s="6">
        <f>'[1]kod 8.7.5'!J4</f>
        <v>0</v>
      </c>
      <c r="N102" s="6">
        <v>1</v>
      </c>
      <c r="O102" s="6">
        <f>'[1]kod 8.7.5'!J7</f>
        <v>0</v>
      </c>
      <c r="P102" s="6">
        <v>1</v>
      </c>
      <c r="Q102" s="6">
        <f>'[1]kod 8.7.5'!J6</f>
        <v>0</v>
      </c>
      <c r="R102" s="6">
        <f>'[1]kod 8.7.5'!J5</f>
        <v>0</v>
      </c>
      <c r="S102" s="6">
        <f>J102+R102</f>
        <v>1</v>
      </c>
      <c r="T102" s="6">
        <f>'[1]kod 8.7.5'!J9</f>
        <v>0</v>
      </c>
      <c r="U102" s="6">
        <v>1</v>
      </c>
      <c r="V102" s="6">
        <f>'[1]kod 8.7.5'!G6</f>
        <v>0</v>
      </c>
      <c r="W102" s="6"/>
      <c r="X102" s="6"/>
      <c r="Y102" s="6">
        <v>0</v>
      </c>
      <c r="Z102" s="6">
        <f>'[1]kod 8.7.5'!J10</f>
        <v>0</v>
      </c>
    </row>
    <row r="103" spans="1:26" s="4" customFormat="1" ht="12" customHeight="1">
      <c r="A103" s="7" t="s">
        <v>190</v>
      </c>
      <c r="B103" s="306" t="s">
        <v>191</v>
      </c>
      <c r="C103" s="307"/>
      <c r="D103" s="308"/>
      <c r="E103" s="98"/>
      <c r="F103" s="98"/>
      <c r="G103" s="98"/>
      <c r="H103" s="98"/>
      <c r="I103" s="9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s="4" customFormat="1" ht="12" customHeight="1">
      <c r="A104" s="7" t="s">
        <v>192</v>
      </c>
      <c r="B104" s="306" t="s">
        <v>193</v>
      </c>
      <c r="C104" s="307"/>
      <c r="D104" s="308"/>
      <c r="E104" s="98">
        <f>'[1]kod 8.7.7'!J13</f>
        <v>5</v>
      </c>
      <c r="F104" s="98">
        <v>28</v>
      </c>
      <c r="G104" s="98">
        <v>19</v>
      </c>
      <c r="H104" s="98">
        <v>6</v>
      </c>
      <c r="I104" s="98">
        <v>3</v>
      </c>
      <c r="J104" s="6">
        <v>23</v>
      </c>
      <c r="K104" s="6">
        <v>20</v>
      </c>
      <c r="L104" s="6">
        <f>'[1]kod 8.7.7'!J3</f>
        <v>0</v>
      </c>
      <c r="M104" s="6">
        <f>'[1]kod 8.7.7'!J4</f>
        <v>2</v>
      </c>
      <c r="N104" s="6">
        <f>O104+P104+Q104</f>
        <v>1</v>
      </c>
      <c r="O104" s="6">
        <f>'[1]kod 8.7.7'!J7</f>
        <v>0</v>
      </c>
      <c r="P104" s="6">
        <f>'[1]kod 8.7.7'!J8</f>
        <v>1</v>
      </c>
      <c r="Q104" s="6">
        <f>'[1]kod 8.7.7'!J6</f>
        <v>0</v>
      </c>
      <c r="R104" s="6">
        <f>'[1]kod 8.7.7'!J5</f>
        <v>0</v>
      </c>
      <c r="S104" s="6">
        <f>J104+R104</f>
        <v>23</v>
      </c>
      <c r="T104" s="6">
        <f>'[1]kod 8.7.7'!J9</f>
        <v>0</v>
      </c>
      <c r="U104" s="6">
        <v>21</v>
      </c>
      <c r="V104" s="6">
        <f>'[1]kod 8.7.7'!G6</f>
        <v>0</v>
      </c>
      <c r="W104" s="6"/>
      <c r="X104" s="6">
        <v>1</v>
      </c>
      <c r="Y104" s="6">
        <v>1</v>
      </c>
      <c r="Z104" s="6">
        <f>'[1]kod 8.7.7'!J10</f>
        <v>0</v>
      </c>
    </row>
    <row r="105" spans="1:26" s="4" customFormat="1" ht="12" customHeight="1">
      <c r="A105" s="7" t="s">
        <v>194</v>
      </c>
      <c r="B105" s="306" t="s">
        <v>195</v>
      </c>
      <c r="C105" s="307"/>
      <c r="D105" s="308"/>
      <c r="E105" s="98">
        <f>'[1]kod 8.7.8'!J13</f>
        <v>2</v>
      </c>
      <c r="F105" s="98">
        <v>5</v>
      </c>
      <c r="G105" s="98">
        <v>4</v>
      </c>
      <c r="H105" s="98">
        <f>'[1]kod 8.7.8'!M3</f>
        <v>1</v>
      </c>
      <c r="I105" s="98">
        <f>'[1]kod 8.7.8'!N3</f>
        <v>0</v>
      </c>
      <c r="J105" s="6">
        <v>4</v>
      </c>
      <c r="K105" s="6">
        <v>3</v>
      </c>
      <c r="L105" s="6">
        <f>'[1]kod 8.7.8'!J3</f>
        <v>0</v>
      </c>
      <c r="M105" s="6">
        <f>'[1]kod 8.7.8'!J4</f>
        <v>0</v>
      </c>
      <c r="N105" s="6">
        <f>O105+P105+Q105</f>
        <v>1</v>
      </c>
      <c r="O105" s="6">
        <f>'[1]kod 8.7.8'!J7</f>
        <v>0</v>
      </c>
      <c r="P105" s="6">
        <f>'[1]kod 8.7.8'!J8</f>
        <v>1</v>
      </c>
      <c r="Q105" s="6">
        <f>'[1]kod 8.7.8'!J6</f>
        <v>0</v>
      </c>
      <c r="R105" s="6">
        <f>'[1]kod 8.7.8'!J5</f>
        <v>1</v>
      </c>
      <c r="S105" s="6">
        <f>J105+R105</f>
        <v>5</v>
      </c>
      <c r="T105" s="6">
        <f>'[1]kod 8.7.8'!J9</f>
        <v>0</v>
      </c>
      <c r="U105" s="6">
        <v>5</v>
      </c>
      <c r="V105" s="6">
        <f>'[1]kod 8.7.8'!G6</f>
        <v>0</v>
      </c>
      <c r="W105" s="6"/>
      <c r="X105" s="6"/>
      <c r="Y105" s="6">
        <v>1</v>
      </c>
      <c r="Z105" s="6">
        <f>'[1]kod 8.7.8'!J10</f>
        <v>0</v>
      </c>
    </row>
    <row r="106" spans="1:26" s="4" customFormat="1" ht="12" customHeight="1">
      <c r="A106" s="7" t="s">
        <v>196</v>
      </c>
      <c r="B106" s="306" t="s">
        <v>197</v>
      </c>
      <c r="C106" s="307"/>
      <c r="D106" s="308"/>
      <c r="E106" s="98"/>
      <c r="F106" s="98"/>
      <c r="G106" s="98"/>
      <c r="H106" s="98"/>
      <c r="I106" s="9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s="4" customFormat="1" ht="12" customHeight="1">
      <c r="A107" s="7" t="s">
        <v>198</v>
      </c>
      <c r="B107" s="309" t="s">
        <v>199</v>
      </c>
      <c r="C107" s="310"/>
      <c r="D107" s="311"/>
      <c r="E107" s="98"/>
      <c r="F107" s="98"/>
      <c r="G107" s="98"/>
      <c r="H107" s="98"/>
      <c r="I107" s="9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s="4" customFormat="1" ht="12" customHeight="1">
      <c r="A108" s="7" t="s">
        <v>200</v>
      </c>
      <c r="B108" s="323" t="s">
        <v>201</v>
      </c>
      <c r="C108" s="324"/>
      <c r="D108" s="325"/>
      <c r="E108" s="98"/>
      <c r="F108" s="98"/>
      <c r="G108" s="98"/>
      <c r="H108" s="98"/>
      <c r="I108" s="9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s="4" customFormat="1" ht="12" customHeight="1">
      <c r="A109" s="7" t="s">
        <v>202</v>
      </c>
      <c r="B109" s="306" t="s">
        <v>63</v>
      </c>
      <c r="C109" s="307"/>
      <c r="D109" s="308"/>
      <c r="E109" s="98">
        <f>'[1]kod 8.10'!J13</f>
        <v>0</v>
      </c>
      <c r="F109" s="98">
        <v>3</v>
      </c>
      <c r="G109" s="98">
        <f>'[1]kod 8.10'!J14</f>
        <v>3</v>
      </c>
      <c r="H109" s="98">
        <f>'[1]kod 8.10'!M3</f>
        <v>0</v>
      </c>
      <c r="I109" s="98">
        <v>0</v>
      </c>
      <c r="J109" s="6">
        <f>K109+L109+M109+N109</f>
        <v>3</v>
      </c>
      <c r="K109" s="6">
        <f>'[1]kod 8.10'!J2</f>
        <v>3</v>
      </c>
      <c r="L109" s="6">
        <f>'[1]kod 8.10'!J3</f>
        <v>0</v>
      </c>
      <c r="M109" s="6">
        <f>'[1]kod 8.10'!J4</f>
        <v>0</v>
      </c>
      <c r="N109" s="6">
        <f>O109+P109+Q109</f>
        <v>0</v>
      </c>
      <c r="O109" s="6">
        <f>'[1]kod 8.10'!J7</f>
        <v>0</v>
      </c>
      <c r="P109" s="6">
        <f>'[1]kod 8.10'!J8</f>
        <v>0</v>
      </c>
      <c r="Q109" s="6">
        <f>'[1]kod 8.10'!J6</f>
        <v>0</v>
      </c>
      <c r="R109" s="6">
        <f>'[1]kod 8.10'!J5</f>
        <v>0</v>
      </c>
      <c r="S109" s="6">
        <f>J109+R109</f>
        <v>3</v>
      </c>
      <c r="T109" s="6">
        <f>'[1]kod 8.10'!J9</f>
        <v>0</v>
      </c>
      <c r="U109" s="6">
        <f>'[1]kod 8.10'!M2</f>
        <v>3</v>
      </c>
      <c r="V109" s="6">
        <f>'[1]kod 8.10'!G6</f>
        <v>0</v>
      </c>
      <c r="W109" s="6"/>
      <c r="X109" s="6"/>
      <c r="Y109" s="6">
        <f>'[1]kod 8.10'!J10+'[1]kod 8.10'!J11</f>
        <v>0</v>
      </c>
      <c r="Z109" s="6">
        <f>'[1]kod 8.10'!J10</f>
        <v>0</v>
      </c>
    </row>
    <row r="110" spans="1:26" s="15" customFormat="1" ht="12" customHeight="1">
      <c r="A110" s="2" t="s">
        <v>203</v>
      </c>
      <c r="B110" s="314" t="s">
        <v>204</v>
      </c>
      <c r="C110" s="315"/>
      <c r="D110" s="316"/>
      <c r="E110" s="100"/>
      <c r="F110" s="100"/>
      <c r="G110" s="11"/>
      <c r="H110" s="100"/>
      <c r="I110" s="100"/>
      <c r="J110" s="3"/>
      <c r="K110" s="3"/>
      <c r="L110" s="3"/>
      <c r="M110" s="3"/>
      <c r="N110" s="12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s="4" customFormat="1" ht="12" customHeight="1">
      <c r="A111" s="7" t="s">
        <v>205</v>
      </c>
      <c r="B111" s="309" t="s">
        <v>206</v>
      </c>
      <c r="C111" s="310"/>
      <c r="D111" s="311"/>
      <c r="E111" s="98"/>
      <c r="F111" s="98"/>
      <c r="G111" s="98"/>
      <c r="H111" s="98"/>
      <c r="I111" s="9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s="4" customFormat="1" ht="12" customHeight="1">
      <c r="A112" s="7" t="s">
        <v>207</v>
      </c>
      <c r="B112" s="309" t="s">
        <v>208</v>
      </c>
      <c r="C112" s="310"/>
      <c r="D112" s="311"/>
      <c r="E112" s="98"/>
      <c r="F112" s="98"/>
      <c r="G112" s="98"/>
      <c r="H112" s="98"/>
      <c r="I112" s="9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158" s="4" customFormat="1" ht="12" customHeight="1">
      <c r="A113" s="7" t="s">
        <v>209</v>
      </c>
      <c r="B113" s="306" t="s">
        <v>63</v>
      </c>
      <c r="C113" s="307"/>
      <c r="D113" s="308"/>
      <c r="E113" s="98">
        <f>'[1]kod 9.3'!J13</f>
        <v>0</v>
      </c>
      <c r="F113" s="98">
        <f>G113+H113+I113</f>
        <v>0</v>
      </c>
      <c r="G113" s="98">
        <f>'[1]kod 9.3'!J14</f>
        <v>0</v>
      </c>
      <c r="H113" s="98">
        <f>'[1]kod 9.3'!M3</f>
        <v>0</v>
      </c>
      <c r="I113" s="98">
        <f>'[1]kod 9.3'!N3</f>
        <v>0</v>
      </c>
      <c r="J113" s="6">
        <f>K113+L113+M113+N113</f>
        <v>0</v>
      </c>
      <c r="K113" s="6">
        <f>'[1]kod 9.3'!J2</f>
        <v>0</v>
      </c>
      <c r="L113" s="6">
        <f>'[1]kod 9.3'!J3</f>
        <v>0</v>
      </c>
      <c r="M113" s="6">
        <f>'[1]kod 9.3'!J4</f>
        <v>0</v>
      </c>
      <c r="N113" s="6">
        <f>O113+P113+Q113</f>
        <v>0</v>
      </c>
      <c r="O113" s="6">
        <f>'[1]kod 9.3'!J7</f>
        <v>0</v>
      </c>
      <c r="P113" s="6">
        <f>'[1]kod 9.3'!J8</f>
        <v>0</v>
      </c>
      <c r="Q113" s="6">
        <f>'[1]kod 9.3'!J6</f>
        <v>0</v>
      </c>
      <c r="R113" s="6">
        <f>'[1]kod 9.3'!J5</f>
        <v>0</v>
      </c>
      <c r="S113" s="6">
        <f>J113+R113</f>
        <v>0</v>
      </c>
      <c r="T113" s="6">
        <f>'[1]kod 9.3'!J9</f>
        <v>0</v>
      </c>
      <c r="U113" s="6">
        <f>'[1]kod 9.3'!M2</f>
        <v>0</v>
      </c>
      <c r="V113" s="6">
        <f>'[1]kod 9.3'!G6</f>
        <v>0</v>
      </c>
      <c r="W113" s="6"/>
      <c r="X113" s="6"/>
      <c r="Y113" s="6">
        <f>'[1]kod 9.3'!J10+'[1]kod 9.3'!J11</f>
        <v>0</v>
      </c>
      <c r="Z113" s="6">
        <f>'[1]kod 9.3'!J10</f>
        <v>0</v>
      </c>
    </row>
    <row r="114" spans="1:158" s="16" customFormat="1" ht="12" customHeight="1">
      <c r="A114" s="2" t="s">
        <v>210</v>
      </c>
      <c r="B114" s="314" t="s">
        <v>211</v>
      </c>
      <c r="C114" s="315"/>
      <c r="D114" s="316"/>
      <c r="E114" s="100"/>
      <c r="F114" s="100"/>
      <c r="G114" s="11"/>
      <c r="H114" s="100"/>
      <c r="I114" s="100"/>
      <c r="J114" s="3"/>
      <c r="K114" s="3"/>
      <c r="L114" s="3"/>
      <c r="M114" s="3"/>
      <c r="N114" s="12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158" s="4" customFormat="1" ht="12" customHeight="1">
      <c r="A115" s="7" t="s">
        <v>212</v>
      </c>
      <c r="B115" s="309" t="s">
        <v>213</v>
      </c>
      <c r="C115" s="310"/>
      <c r="D115" s="311"/>
      <c r="E115" s="98">
        <f>'[1]kod 10.1'!J13</f>
        <v>0</v>
      </c>
      <c r="F115" s="98">
        <f>G115+H115+I115</f>
        <v>0</v>
      </c>
      <c r="G115" s="98">
        <f>'[1]kod 10.1'!J14</f>
        <v>0</v>
      </c>
      <c r="H115" s="98">
        <f>'[1]kod 10.1'!M3</f>
        <v>0</v>
      </c>
      <c r="I115" s="98">
        <f>'[1]kod 10.1'!M3</f>
        <v>0</v>
      </c>
      <c r="J115" s="6">
        <f>K115+L115+M115+N115</f>
        <v>0</v>
      </c>
      <c r="K115" s="6">
        <f>'[1]kod 10.1'!J2</f>
        <v>0</v>
      </c>
      <c r="L115" s="6">
        <f>'[1]kod 10.1'!J3</f>
        <v>0</v>
      </c>
      <c r="M115" s="6">
        <f>'[1]kod 10.1'!J4</f>
        <v>0</v>
      </c>
      <c r="N115" s="6">
        <f>O115+P115+Q115</f>
        <v>0</v>
      </c>
      <c r="O115" s="6">
        <f>'[1]kod 10.1'!J7</f>
        <v>0</v>
      </c>
      <c r="P115" s="6">
        <f>'[1]kod 10.1'!J8</f>
        <v>0</v>
      </c>
      <c r="Q115" s="6">
        <f>'[1]kod 10.1'!J6</f>
        <v>0</v>
      </c>
      <c r="R115" s="6">
        <f>'[1]kod 10.1'!J5</f>
        <v>0</v>
      </c>
      <c r="S115" s="6">
        <f>J115+R115</f>
        <v>0</v>
      </c>
      <c r="T115" s="6">
        <f>'[1]kod 10.1'!J9</f>
        <v>0</v>
      </c>
      <c r="U115" s="6">
        <f>'[1]kod 10.1'!M2</f>
        <v>0</v>
      </c>
      <c r="V115" s="6">
        <f>'[1]kod 10.1'!G6</f>
        <v>0</v>
      </c>
      <c r="W115" s="6"/>
      <c r="X115" s="6"/>
      <c r="Y115" s="6">
        <f>'[1]kod 10.1'!J11+'[1]kod 10.1'!J10</f>
        <v>0</v>
      </c>
      <c r="Z115" s="6">
        <f>'[1]kod 10.1'!J10</f>
        <v>0</v>
      </c>
    </row>
    <row r="116" spans="1:158" s="4" customFormat="1" ht="12" customHeight="1">
      <c r="A116" s="7" t="s">
        <v>214</v>
      </c>
      <c r="B116" s="309" t="s">
        <v>215</v>
      </c>
      <c r="C116" s="310"/>
      <c r="D116" s="311"/>
      <c r="E116" s="98"/>
      <c r="F116" s="98"/>
      <c r="G116" s="98"/>
      <c r="H116" s="98"/>
      <c r="I116" s="9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158" s="4" customFormat="1" ht="12" customHeight="1">
      <c r="A117" s="7" t="s">
        <v>216</v>
      </c>
      <c r="B117" s="309" t="s">
        <v>217</v>
      </c>
      <c r="C117" s="310"/>
      <c r="D117" s="311"/>
      <c r="E117" s="98">
        <f>'[1]kod 10.3'!J13</f>
        <v>0</v>
      </c>
      <c r="F117" s="98">
        <v>3</v>
      </c>
      <c r="G117" s="98">
        <v>2</v>
      </c>
      <c r="H117" s="98">
        <f>'[1]kod 10.3'!M3</f>
        <v>1</v>
      </c>
      <c r="I117" s="98">
        <v>0</v>
      </c>
      <c r="J117" s="6">
        <v>2</v>
      </c>
      <c r="K117" s="6">
        <v>2</v>
      </c>
      <c r="L117" s="6">
        <f>'[1]kod 10.3'!J3</f>
        <v>0</v>
      </c>
      <c r="M117" s="6">
        <f>'[1]kod 10.3'!J4</f>
        <v>0</v>
      </c>
      <c r="N117" s="6">
        <f>O117+P117+Q117</f>
        <v>0</v>
      </c>
      <c r="O117" s="6">
        <f>'[1]kod 10.3'!J7</f>
        <v>0</v>
      </c>
      <c r="P117" s="6">
        <f>'[1]kod 10.3'!J8</f>
        <v>0</v>
      </c>
      <c r="Q117" s="6">
        <f>'[1]kod 10.3'!J6</f>
        <v>0</v>
      </c>
      <c r="R117" s="6">
        <f>'[1]kod 10.3'!J5</f>
        <v>0</v>
      </c>
      <c r="S117" s="6">
        <f>J117+R117</f>
        <v>2</v>
      </c>
      <c r="T117" s="6">
        <f>'[1]kod 10.3'!J9</f>
        <v>0</v>
      </c>
      <c r="U117" s="6">
        <v>2</v>
      </c>
      <c r="V117" s="6">
        <f>'[1]kod 10.3'!G6</f>
        <v>0</v>
      </c>
      <c r="W117" s="6"/>
      <c r="X117" s="6"/>
      <c r="Y117" s="6">
        <f>'[1]kod 10.3'!J10+'[1]kod 10.3'!J11</f>
        <v>0</v>
      </c>
      <c r="Z117" s="6">
        <f>'[1]kod 10.3'!J10</f>
        <v>0</v>
      </c>
    </row>
    <row r="118" spans="1:158" s="4" customFormat="1" ht="12" customHeight="1">
      <c r="A118" s="7" t="s">
        <v>218</v>
      </c>
      <c r="B118" s="309" t="s">
        <v>219</v>
      </c>
      <c r="C118" s="310"/>
      <c r="D118" s="311"/>
      <c r="E118" s="98">
        <f>'[1]kod 10.4'!J13</f>
        <v>0</v>
      </c>
      <c r="F118" s="98">
        <v>1</v>
      </c>
      <c r="G118" s="98">
        <v>1</v>
      </c>
      <c r="H118" s="98">
        <v>0</v>
      </c>
      <c r="I118" s="98">
        <v>0</v>
      </c>
      <c r="J118" s="6">
        <v>1</v>
      </c>
      <c r="K118" s="6">
        <f>'[1]kod 10.4'!J2</f>
        <v>0</v>
      </c>
      <c r="L118" s="6">
        <f>'[1]kod 10.4'!J3</f>
        <v>0</v>
      </c>
      <c r="M118" s="6">
        <v>1</v>
      </c>
      <c r="N118" s="6">
        <f>O118+P118+Q118</f>
        <v>0</v>
      </c>
      <c r="O118" s="6">
        <f>'[1]kod 10.4'!J7</f>
        <v>0</v>
      </c>
      <c r="P118" s="6">
        <f>'[1]kod 10.4'!J8</f>
        <v>0</v>
      </c>
      <c r="Q118" s="6">
        <f>'[1]kod 10.4'!J6</f>
        <v>0</v>
      </c>
      <c r="R118" s="6">
        <f>'[1]kod 10.4'!J5</f>
        <v>0</v>
      </c>
      <c r="S118" s="6">
        <f>J118+R118</f>
        <v>1</v>
      </c>
      <c r="T118" s="6">
        <f>'[1]kod 10.4'!J9</f>
        <v>0</v>
      </c>
      <c r="U118" s="6">
        <v>1</v>
      </c>
      <c r="V118" s="6">
        <v>0</v>
      </c>
      <c r="W118" s="6"/>
      <c r="X118" s="6"/>
      <c r="Y118" s="6">
        <f>'[1]kod 10.4'!J10+'[1]kod 10.4'!J11</f>
        <v>0</v>
      </c>
      <c r="Z118" s="6">
        <f>'[1]kod 10.4'!J10</f>
        <v>0</v>
      </c>
    </row>
    <row r="119" spans="1:158" s="4" customFormat="1" ht="12" customHeight="1">
      <c r="A119" s="7" t="s">
        <v>220</v>
      </c>
      <c r="B119" s="309" t="s">
        <v>221</v>
      </c>
      <c r="C119" s="310"/>
      <c r="D119" s="311"/>
      <c r="E119" s="101">
        <f>'[1]kod 10.5'!J13</f>
        <v>0</v>
      </c>
      <c r="F119" s="98">
        <v>0</v>
      </c>
      <c r="G119" s="98">
        <v>0</v>
      </c>
      <c r="H119" s="98">
        <v>0</v>
      </c>
      <c r="I119" s="98">
        <v>0</v>
      </c>
      <c r="J119" s="6">
        <f>K119+L119+M119+N119</f>
        <v>0</v>
      </c>
      <c r="K119" s="6">
        <f>'[1]kod 10.5'!J2</f>
        <v>0</v>
      </c>
      <c r="L119" s="6">
        <f>'[1]kod 10.5'!J3</f>
        <v>0</v>
      </c>
      <c r="M119" s="6">
        <f>'[1]kod 10.5'!J4</f>
        <v>0</v>
      </c>
      <c r="N119" s="6">
        <f>O119+P119+Q119</f>
        <v>0</v>
      </c>
      <c r="O119" s="6">
        <f>'[1]kod 10.5'!J7</f>
        <v>0</v>
      </c>
      <c r="P119" s="6">
        <f>'[1]kod 10.5'!J8</f>
        <v>0</v>
      </c>
      <c r="Q119" s="6">
        <f>'[1]kod 10.5'!J6</f>
        <v>0</v>
      </c>
      <c r="R119" s="6">
        <f>'[1]kod 10.5'!J5</f>
        <v>0</v>
      </c>
      <c r="S119" s="6">
        <f>J119+R119</f>
        <v>0</v>
      </c>
      <c r="T119" s="6">
        <f>'[1]kod 10.5'!J9</f>
        <v>0</v>
      </c>
      <c r="U119" s="6">
        <f>'[1]kod 10.5'!M2</f>
        <v>0</v>
      </c>
      <c r="V119" s="6">
        <f>'[1]kod 10.5'!G6</f>
        <v>0</v>
      </c>
      <c r="W119" s="6"/>
      <c r="X119" s="6"/>
      <c r="Y119" s="6">
        <f>'[1]kod 10.5'!J10+'[1]kod 10.5'!J11</f>
        <v>0</v>
      </c>
      <c r="Z119" s="6">
        <f>'[1]kod 10.5'!J10</f>
        <v>0</v>
      </c>
    </row>
    <row r="120" spans="1:158" s="4" customFormat="1" ht="12" customHeight="1">
      <c r="A120" s="7" t="s">
        <v>222</v>
      </c>
      <c r="B120" s="306" t="s">
        <v>63</v>
      </c>
      <c r="C120" s="307"/>
      <c r="D120" s="308"/>
      <c r="E120" s="101">
        <f>'[1]kod 10.6'!J13</f>
        <v>6</v>
      </c>
      <c r="F120" s="98">
        <v>8</v>
      </c>
      <c r="G120" s="98">
        <v>3</v>
      </c>
      <c r="H120" s="98">
        <v>5</v>
      </c>
      <c r="I120" s="98">
        <v>0</v>
      </c>
      <c r="J120" s="6">
        <v>3</v>
      </c>
      <c r="K120" s="6">
        <f>'[1]kod 10.6'!J2</f>
        <v>0</v>
      </c>
      <c r="L120" s="6">
        <v>1</v>
      </c>
      <c r="M120" s="6">
        <f>'[1]kod 10.6'!J4</f>
        <v>0</v>
      </c>
      <c r="N120" s="6">
        <v>2</v>
      </c>
      <c r="O120" s="6">
        <f>'[1]kod 10.6'!J7</f>
        <v>0</v>
      </c>
      <c r="P120" s="6">
        <f>'[1]kod 10.6'!J8</f>
        <v>1</v>
      </c>
      <c r="Q120" s="6">
        <v>1</v>
      </c>
      <c r="R120" s="6">
        <f>'[1]kod 10.6'!J5</f>
        <v>0</v>
      </c>
      <c r="S120" s="6">
        <f>J120+R120</f>
        <v>3</v>
      </c>
      <c r="T120" s="6">
        <f>'[1]kod 10.6'!J9</f>
        <v>2</v>
      </c>
      <c r="U120" s="6">
        <v>3</v>
      </c>
      <c r="V120" s="6">
        <f>'[1]kod 10.6'!G6</f>
        <v>0</v>
      </c>
      <c r="W120" s="6"/>
      <c r="X120" s="6"/>
      <c r="Y120" s="6">
        <v>4</v>
      </c>
      <c r="Z120" s="6">
        <f>'[1]kod 10.6'!J10</f>
        <v>3</v>
      </c>
    </row>
    <row r="121" spans="1:158" s="16" customFormat="1" ht="12" customHeight="1">
      <c r="A121" s="2" t="s">
        <v>223</v>
      </c>
      <c r="B121" s="314" t="s">
        <v>224</v>
      </c>
      <c r="C121" s="315"/>
      <c r="D121" s="316"/>
      <c r="E121" s="11"/>
      <c r="F121" s="11"/>
      <c r="G121" s="11"/>
      <c r="H121" s="11"/>
      <c r="I121" s="11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</row>
    <row r="122" spans="1:158" s="97" customFormat="1" ht="12" customHeight="1">
      <c r="A122" s="8" t="s">
        <v>225</v>
      </c>
      <c r="B122" s="317" t="s">
        <v>226</v>
      </c>
      <c r="C122" s="318"/>
      <c r="D122" s="319"/>
      <c r="E122" s="101">
        <f>'[1]kod 11.1'!J13</f>
        <v>185</v>
      </c>
      <c r="F122" s="101">
        <v>1069</v>
      </c>
      <c r="G122" s="98">
        <v>1016</v>
      </c>
      <c r="H122" s="101">
        <v>53</v>
      </c>
      <c r="I122" s="101">
        <f>'[1]kod 11.1'!N3</f>
        <v>0</v>
      </c>
      <c r="J122" s="9">
        <v>791</v>
      </c>
      <c r="K122" s="9">
        <v>549</v>
      </c>
      <c r="L122" s="9">
        <v>63</v>
      </c>
      <c r="M122" s="9">
        <v>41</v>
      </c>
      <c r="N122" s="6">
        <v>138</v>
      </c>
      <c r="O122" s="9">
        <v>15</v>
      </c>
      <c r="P122" s="9">
        <v>119</v>
      </c>
      <c r="Q122" s="9">
        <v>4</v>
      </c>
      <c r="R122" s="9">
        <f>'[1]kod 11.1'!J5</f>
        <v>1</v>
      </c>
      <c r="S122" s="9">
        <f t="shared" ref="S122:S127" si="12">J122+R122</f>
        <v>792</v>
      </c>
      <c r="T122" s="9">
        <v>22</v>
      </c>
      <c r="U122" s="9">
        <v>544</v>
      </c>
      <c r="V122" s="9">
        <v>35</v>
      </c>
      <c r="W122" s="9"/>
      <c r="X122" s="9">
        <f>'[1]kod 11.1'!G6</f>
        <v>1</v>
      </c>
      <c r="Y122" s="9">
        <v>387</v>
      </c>
      <c r="Z122" s="9">
        <v>80</v>
      </c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</row>
    <row r="123" spans="1:158" s="97" customFormat="1" ht="12" customHeight="1">
      <c r="A123" s="8" t="s">
        <v>227</v>
      </c>
      <c r="B123" s="317" t="s">
        <v>228</v>
      </c>
      <c r="C123" s="318"/>
      <c r="D123" s="319"/>
      <c r="E123" s="101">
        <f>'[1]kod 11.2'!J13</f>
        <v>0</v>
      </c>
      <c r="F123" s="101">
        <f t="shared" ref="F123:F127" si="13">G123+H123+I123</f>
        <v>0</v>
      </c>
      <c r="G123" s="98">
        <f>'[1]kod 11.2'!J14</f>
        <v>0</v>
      </c>
      <c r="H123" s="101">
        <f>'[1]kod 11.2'!M3</f>
        <v>0</v>
      </c>
      <c r="I123" s="101">
        <f>'[1]kod 11.2'!N3</f>
        <v>0</v>
      </c>
      <c r="J123" s="9">
        <f t="shared" ref="J123:J127" si="14">K123+L123+M123+N123</f>
        <v>0</v>
      </c>
      <c r="K123" s="9">
        <f>'[1]kod 11.2'!J2</f>
        <v>0</v>
      </c>
      <c r="L123" s="9">
        <f>'[1]kod 11.2'!J3</f>
        <v>0</v>
      </c>
      <c r="M123" s="9">
        <f>'[1]kod 11.2'!J4</f>
        <v>0</v>
      </c>
      <c r="N123" s="6">
        <f t="shared" ref="N123:N127" si="15">O123+P123+Q123</f>
        <v>0</v>
      </c>
      <c r="O123" s="9">
        <f>'[1]kod 11.2'!J7</f>
        <v>0</v>
      </c>
      <c r="P123" s="9">
        <f>'[1]kod 11.2'!J8</f>
        <v>0</v>
      </c>
      <c r="Q123" s="9">
        <f>'[1]kod 11.2'!J6</f>
        <v>0</v>
      </c>
      <c r="R123" s="9">
        <f>'[1]kod 11.2'!J5</f>
        <v>0</v>
      </c>
      <c r="S123" s="9">
        <f t="shared" si="12"/>
        <v>0</v>
      </c>
      <c r="T123" s="9">
        <f>'[1]kod 11.2'!J9</f>
        <v>0</v>
      </c>
      <c r="U123" s="9">
        <f>'[1]kod 11.2'!M2</f>
        <v>0</v>
      </c>
      <c r="V123" s="9">
        <f>'[1]kod 11.2'!G5</f>
        <v>0</v>
      </c>
      <c r="W123" s="9"/>
      <c r="X123" s="9"/>
      <c r="Y123" s="9">
        <f>'[1]kod 11.2'!J10+'[1]kod 11.2'!J11</f>
        <v>0</v>
      </c>
      <c r="Z123" s="9">
        <f>'[1]kod 11.2'!J10</f>
        <v>0</v>
      </c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</row>
    <row r="124" spans="1:158" s="97" customFormat="1" ht="12" customHeight="1">
      <c r="A124" s="8" t="s">
        <v>229</v>
      </c>
      <c r="B124" s="317" t="s">
        <v>230</v>
      </c>
      <c r="C124" s="328"/>
      <c r="D124" s="329"/>
      <c r="E124" s="101">
        <f>'[1]kod 11.3'!J13</f>
        <v>7</v>
      </c>
      <c r="F124" s="101">
        <v>30</v>
      </c>
      <c r="G124" s="98">
        <v>23</v>
      </c>
      <c r="H124" s="101">
        <v>7</v>
      </c>
      <c r="I124" s="101">
        <f>'[1]kod 11.3'!N3</f>
        <v>0</v>
      </c>
      <c r="J124" s="9">
        <v>14</v>
      </c>
      <c r="K124" s="9">
        <v>2</v>
      </c>
      <c r="L124" s="9">
        <v>4</v>
      </c>
      <c r="M124" s="9">
        <v>6</v>
      </c>
      <c r="N124" s="6">
        <v>2</v>
      </c>
      <c r="O124" s="9">
        <f>'[1]kod 11.3'!J7</f>
        <v>0</v>
      </c>
      <c r="P124" s="9">
        <v>2</v>
      </c>
      <c r="Q124" s="9">
        <f>'[1]kod 11.3'!J6</f>
        <v>0</v>
      </c>
      <c r="R124" s="9">
        <f>'[1]kod 11.3'!J5</f>
        <v>0</v>
      </c>
      <c r="S124" s="9">
        <f t="shared" si="12"/>
        <v>14</v>
      </c>
      <c r="T124" s="9">
        <f>'[1]kod 11.3'!J9</f>
        <v>1</v>
      </c>
      <c r="U124" s="9">
        <v>8</v>
      </c>
      <c r="V124" s="9">
        <v>7</v>
      </c>
      <c r="W124" s="9"/>
      <c r="X124" s="9"/>
      <c r="Y124" s="9">
        <v>15</v>
      </c>
      <c r="Z124" s="9">
        <v>2</v>
      </c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</row>
    <row r="125" spans="1:158" s="97" customFormat="1" ht="12" customHeight="1">
      <c r="A125" s="8" t="s">
        <v>231</v>
      </c>
      <c r="B125" s="317" t="s">
        <v>232</v>
      </c>
      <c r="C125" s="328"/>
      <c r="D125" s="329"/>
      <c r="E125" s="101">
        <f>'[1]kod 11.4'!J13</f>
        <v>3</v>
      </c>
      <c r="F125" s="101">
        <v>8</v>
      </c>
      <c r="G125" s="98">
        <v>8</v>
      </c>
      <c r="H125" s="101">
        <f>'[1]kod 11.4'!M3</f>
        <v>0</v>
      </c>
      <c r="I125" s="101">
        <f>'[1]kod 11.4'!N3</f>
        <v>0</v>
      </c>
      <c r="J125" s="9">
        <v>6</v>
      </c>
      <c r="K125" s="9">
        <v>1</v>
      </c>
      <c r="L125" s="9">
        <f>'[1]kod 11.4'!J3</f>
        <v>1</v>
      </c>
      <c r="M125" s="9">
        <v>2</v>
      </c>
      <c r="N125" s="6">
        <v>2</v>
      </c>
      <c r="O125" s="9">
        <v>1</v>
      </c>
      <c r="P125" s="9">
        <v>1</v>
      </c>
      <c r="Q125" s="9">
        <f>'[1]kod 11.4'!J6</f>
        <v>0</v>
      </c>
      <c r="R125" s="9">
        <f>'[1]kod 11.4'!J5</f>
        <v>0</v>
      </c>
      <c r="S125" s="9">
        <f t="shared" si="12"/>
        <v>6</v>
      </c>
      <c r="T125" s="9">
        <f>'[1]kod 11.4'!J9</f>
        <v>0</v>
      </c>
      <c r="U125" s="9">
        <v>6</v>
      </c>
      <c r="V125" s="9">
        <f>'[1]kod 11.4'!G6</f>
        <v>2</v>
      </c>
      <c r="W125" s="9"/>
      <c r="X125" s="9"/>
      <c r="Y125" s="9">
        <v>5</v>
      </c>
      <c r="Z125" s="9">
        <v>0</v>
      </c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</row>
    <row r="126" spans="1:158" s="97" customFormat="1" ht="12" customHeight="1">
      <c r="A126" s="8" t="s">
        <v>233</v>
      </c>
      <c r="B126" s="330" t="s">
        <v>234</v>
      </c>
      <c r="C126" s="331"/>
      <c r="D126" s="332"/>
      <c r="E126" s="101">
        <f>'[1]kod 11.5'!J13</f>
        <v>0</v>
      </c>
      <c r="F126" s="101">
        <v>2</v>
      </c>
      <c r="G126" s="98">
        <v>1</v>
      </c>
      <c r="H126" s="101">
        <f>'[1]kod 11.5'!M3</f>
        <v>1</v>
      </c>
      <c r="I126" s="101">
        <f>'[1]kod 11.5'!N3</f>
        <v>0</v>
      </c>
      <c r="J126" s="9">
        <f t="shared" si="14"/>
        <v>0</v>
      </c>
      <c r="K126" s="9">
        <f>'[1]kod 11.5'!J2</f>
        <v>0</v>
      </c>
      <c r="L126" s="9">
        <f>'[1]kod 11.5'!J3</f>
        <v>0</v>
      </c>
      <c r="M126" s="9">
        <f>'[1]kod 11.5'!J4</f>
        <v>0</v>
      </c>
      <c r="N126" s="6">
        <f t="shared" si="15"/>
        <v>0</v>
      </c>
      <c r="O126" s="9">
        <f>'[1]kod 11.5'!J7</f>
        <v>0</v>
      </c>
      <c r="P126" s="9">
        <f>'[1]kod 11.5'!J8</f>
        <v>0</v>
      </c>
      <c r="Q126" s="9">
        <f>'[1]kod 11.5'!J6</f>
        <v>0</v>
      </c>
      <c r="R126" s="9">
        <f>'[1]kod 11.5'!J5</f>
        <v>0</v>
      </c>
      <c r="S126" s="9">
        <f t="shared" si="12"/>
        <v>0</v>
      </c>
      <c r="T126" s="9">
        <f>'[1]kod 11.5'!J9</f>
        <v>0</v>
      </c>
      <c r="U126" s="9">
        <f>'[1]kod 11.5'!M2</f>
        <v>0</v>
      </c>
      <c r="V126" s="9">
        <f>'[1]kod 11.5'!G6</f>
        <v>0</v>
      </c>
      <c r="W126" s="9"/>
      <c r="X126" s="9"/>
      <c r="Y126" s="9">
        <v>1</v>
      </c>
      <c r="Z126" s="9">
        <f>'[1]kod 11.5'!J10</f>
        <v>0</v>
      </c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</row>
    <row r="127" spans="1:158" s="97" customFormat="1" ht="12" customHeight="1">
      <c r="A127" s="8" t="s">
        <v>235</v>
      </c>
      <c r="B127" s="317" t="s">
        <v>236</v>
      </c>
      <c r="C127" s="318"/>
      <c r="D127" s="319"/>
      <c r="E127" s="101">
        <f>'[1]kod 11.6'!J13</f>
        <v>1</v>
      </c>
      <c r="F127" s="101">
        <f t="shared" si="13"/>
        <v>0</v>
      </c>
      <c r="G127" s="98">
        <f>'[1]kod 11.6'!J14</f>
        <v>0</v>
      </c>
      <c r="H127" s="101">
        <f>'[1]kod 11.6'!M3</f>
        <v>0</v>
      </c>
      <c r="I127" s="101">
        <f>'[1]kod 11.6'!N3</f>
        <v>0</v>
      </c>
      <c r="J127" s="9">
        <f t="shared" si="14"/>
        <v>1</v>
      </c>
      <c r="K127" s="9">
        <f>'[1]kod 11.6'!J2</f>
        <v>0</v>
      </c>
      <c r="L127" s="9">
        <f>'[1]kod 11.6'!J3</f>
        <v>0</v>
      </c>
      <c r="M127" s="9">
        <f>'[1]kod 11.6'!J4</f>
        <v>1</v>
      </c>
      <c r="N127" s="6">
        <f t="shared" si="15"/>
        <v>0</v>
      </c>
      <c r="O127" s="9">
        <f>'[1]kod 11.6'!J7</f>
        <v>0</v>
      </c>
      <c r="P127" s="9">
        <f>'[1]kod 11.6'!J8</f>
        <v>0</v>
      </c>
      <c r="Q127" s="9">
        <f>'[1]kod 11.6'!J6</f>
        <v>0</v>
      </c>
      <c r="R127" s="9">
        <f>'[1]kod 11.6'!J5</f>
        <v>0</v>
      </c>
      <c r="S127" s="9">
        <f t="shared" si="12"/>
        <v>1</v>
      </c>
      <c r="T127" s="9">
        <f>'[1]kod 11.6'!J9</f>
        <v>0</v>
      </c>
      <c r="U127" s="9">
        <f>'[1]kod 11.6'!M2</f>
        <v>0</v>
      </c>
      <c r="V127" s="9">
        <f>'[1]kod 11.6'!G6</f>
        <v>1</v>
      </c>
      <c r="W127" s="9"/>
      <c r="X127" s="9"/>
      <c r="Y127" s="9">
        <f>'[1]kod 11.6'!J10+'[1]kod 11.6'!J11</f>
        <v>0</v>
      </c>
      <c r="Z127" s="9">
        <f>'[1]kod 11.6'!J10</f>
        <v>0</v>
      </c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</row>
    <row r="128" spans="1:158" s="97" customFormat="1" ht="12" customHeight="1">
      <c r="A128" s="8" t="s">
        <v>237</v>
      </c>
      <c r="B128" s="317" t="s">
        <v>238</v>
      </c>
      <c r="C128" s="318"/>
      <c r="D128" s="319"/>
      <c r="E128" s="101"/>
      <c r="F128" s="101"/>
      <c r="G128" s="98"/>
      <c r="H128" s="101"/>
      <c r="I128" s="101"/>
      <c r="J128" s="9"/>
      <c r="K128" s="9"/>
      <c r="L128" s="9"/>
      <c r="M128" s="9"/>
      <c r="N128" s="6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</row>
    <row r="129" spans="1:158" s="97" customFormat="1" ht="12" customHeight="1">
      <c r="A129" s="8" t="s">
        <v>239</v>
      </c>
      <c r="B129" s="320" t="s">
        <v>63</v>
      </c>
      <c r="C129" s="321"/>
      <c r="D129" s="322"/>
      <c r="E129" s="101">
        <f>'[1]kod 11.8'!J13</f>
        <v>2</v>
      </c>
      <c r="F129" s="101">
        <v>4</v>
      </c>
      <c r="G129" s="98">
        <v>3</v>
      </c>
      <c r="H129" s="101">
        <v>1</v>
      </c>
      <c r="I129" s="101">
        <f>'[1]kod 11.8'!N3</f>
        <v>0</v>
      </c>
      <c r="J129" s="9">
        <v>5</v>
      </c>
      <c r="K129" s="9">
        <f>'[1]kod 11.8'!J2</f>
        <v>1</v>
      </c>
      <c r="L129" s="9">
        <v>2</v>
      </c>
      <c r="M129" s="9">
        <f>'[1]kod 11.8'!J4</f>
        <v>1</v>
      </c>
      <c r="N129" s="6">
        <f>O129+P129+Q129</f>
        <v>1</v>
      </c>
      <c r="O129" s="9">
        <f>'[1]kod 11.8'!J7</f>
        <v>0</v>
      </c>
      <c r="P129" s="9">
        <f>'[1]kod 11.8'!J8</f>
        <v>1</v>
      </c>
      <c r="Q129" s="9">
        <f>'[1]kod 11.8'!J6</f>
        <v>0</v>
      </c>
      <c r="R129" s="9">
        <f>'[1]kod 11.8'!J5</f>
        <v>0</v>
      </c>
      <c r="S129" s="9">
        <f>J129+R129</f>
        <v>5</v>
      </c>
      <c r="T129" s="9">
        <f>'[1]kod 11.8'!J9</f>
        <v>0</v>
      </c>
      <c r="U129" s="9">
        <v>3</v>
      </c>
      <c r="V129" s="9">
        <f>'[1]kod 11.8'!G6</f>
        <v>2</v>
      </c>
      <c r="W129" s="9"/>
      <c r="X129" s="9"/>
      <c r="Y129" s="9">
        <f>'[1]kod 11.8'!J10+'[1]kod 11.8'!J11</f>
        <v>0</v>
      </c>
      <c r="Z129" s="9">
        <f>'[1]kod 11.8'!J10</f>
        <v>0</v>
      </c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</row>
    <row r="130" spans="1:158" s="16" customFormat="1" ht="12" customHeight="1">
      <c r="A130" s="19" t="s">
        <v>240</v>
      </c>
      <c r="B130" s="314" t="s">
        <v>241</v>
      </c>
      <c r="C130" s="326"/>
      <c r="D130" s="327"/>
      <c r="E130" s="11"/>
      <c r="F130" s="11"/>
      <c r="G130" s="11"/>
      <c r="H130" s="11"/>
      <c r="I130" s="11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</row>
    <row r="131" spans="1:158" s="97" customFormat="1" ht="12" customHeight="1">
      <c r="A131" s="8" t="s">
        <v>242</v>
      </c>
      <c r="B131" s="317" t="s">
        <v>243</v>
      </c>
      <c r="C131" s="328"/>
      <c r="D131" s="329"/>
      <c r="E131" s="101">
        <f>'[1]kod 12.1'!J13</f>
        <v>0</v>
      </c>
      <c r="F131" s="101">
        <f>G131+H131+I131</f>
        <v>2</v>
      </c>
      <c r="G131" s="98">
        <f>'[1]kod 12.1'!J14</f>
        <v>2</v>
      </c>
      <c r="H131" s="101">
        <f>'[1]kod 12.1'!M3</f>
        <v>0</v>
      </c>
      <c r="I131" s="101">
        <f>'[1]kod 12.1'!N3</f>
        <v>0</v>
      </c>
      <c r="J131" s="9">
        <v>1</v>
      </c>
      <c r="K131" s="9">
        <f>'[1]kod 12.1'!J2</f>
        <v>0</v>
      </c>
      <c r="L131" s="9">
        <f>'[1]kod 12.1'!J3</f>
        <v>0</v>
      </c>
      <c r="M131" s="9">
        <v>1</v>
      </c>
      <c r="N131" s="6">
        <f>O131+P131+Q131</f>
        <v>0</v>
      </c>
      <c r="O131" s="9">
        <f>'[1]kod 12.1'!J7</f>
        <v>0</v>
      </c>
      <c r="P131" s="9">
        <f>'[1]kod 12.1'!J8</f>
        <v>0</v>
      </c>
      <c r="Q131" s="9">
        <f>'[1]kod 12.1'!J6</f>
        <v>0</v>
      </c>
      <c r="R131" s="9">
        <f>'[1]kod 12.1'!J5</f>
        <v>0</v>
      </c>
      <c r="S131" s="9">
        <f>J131+R131</f>
        <v>1</v>
      </c>
      <c r="T131" s="9">
        <f>'[1]kod 12.1'!J9</f>
        <v>0</v>
      </c>
      <c r="U131" s="9">
        <f>'[1]kod 12.1'!M2</f>
        <v>0</v>
      </c>
      <c r="V131" s="9">
        <v>1</v>
      </c>
      <c r="W131" s="9"/>
      <c r="X131" s="9"/>
      <c r="Y131" s="9">
        <v>1</v>
      </c>
      <c r="Z131" s="9">
        <v>1</v>
      </c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</row>
    <row r="132" spans="1:158" s="97" customFormat="1" ht="12" customHeight="1">
      <c r="A132" s="8" t="s">
        <v>244</v>
      </c>
      <c r="B132" s="317" t="s">
        <v>245</v>
      </c>
      <c r="C132" s="318"/>
      <c r="D132" s="319"/>
      <c r="E132" s="101"/>
      <c r="F132" s="101"/>
      <c r="G132" s="98"/>
      <c r="H132" s="101"/>
      <c r="I132" s="101"/>
      <c r="J132" s="9"/>
      <c r="K132" s="9"/>
      <c r="L132" s="9"/>
      <c r="M132" s="9"/>
      <c r="N132" s="6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</row>
    <row r="133" spans="1:158" s="97" customFormat="1" ht="12" customHeight="1">
      <c r="A133" s="8" t="s">
        <v>246</v>
      </c>
      <c r="B133" s="320" t="s">
        <v>63</v>
      </c>
      <c r="C133" s="321"/>
      <c r="D133" s="322"/>
      <c r="E133" s="101"/>
      <c r="F133" s="101"/>
      <c r="G133" s="98"/>
      <c r="H133" s="101"/>
      <c r="I133" s="101"/>
      <c r="J133" s="9"/>
      <c r="K133" s="9"/>
      <c r="L133" s="9"/>
      <c r="M133" s="9"/>
      <c r="N133" s="6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</row>
    <row r="134" spans="1:158" s="16" customFormat="1" ht="12" customHeight="1">
      <c r="A134" s="19" t="s">
        <v>247</v>
      </c>
      <c r="B134" s="314" t="s">
        <v>63</v>
      </c>
      <c r="C134" s="315"/>
      <c r="D134" s="316"/>
      <c r="E134" s="11">
        <f>'[1]kod 13'!J13</f>
        <v>0</v>
      </c>
      <c r="F134" s="11">
        <v>17</v>
      </c>
      <c r="G134" s="11">
        <v>9</v>
      </c>
      <c r="H134" s="11">
        <v>5</v>
      </c>
      <c r="I134" s="11">
        <v>3</v>
      </c>
      <c r="J134" s="12">
        <v>5</v>
      </c>
      <c r="K134" s="12">
        <v>5</v>
      </c>
      <c r="L134" s="12">
        <f>'[1]kod 13'!J3</f>
        <v>0</v>
      </c>
      <c r="M134" s="12">
        <f>'[1]kod 13'!J4</f>
        <v>0</v>
      </c>
      <c r="N134" s="12">
        <f>O134+P134+Q134</f>
        <v>0</v>
      </c>
      <c r="O134" s="12">
        <f>'[1]kod 13'!J7</f>
        <v>0</v>
      </c>
      <c r="P134" s="12">
        <f>'[1]kod 13'!J8</f>
        <v>0</v>
      </c>
      <c r="Q134" s="12">
        <f>'[1]kod 13'!J6</f>
        <v>0</v>
      </c>
      <c r="R134" s="12">
        <f>'[1]kod 13'!J5</f>
        <v>0</v>
      </c>
      <c r="S134" s="12">
        <f>J134+R134</f>
        <v>5</v>
      </c>
      <c r="T134" s="12">
        <f>'[1]kod 13'!J9</f>
        <v>0</v>
      </c>
      <c r="U134" s="12">
        <v>5</v>
      </c>
      <c r="V134" s="12">
        <v>0</v>
      </c>
      <c r="W134" s="12"/>
      <c r="X134" s="12">
        <f>'[1]kod 13'!G7</f>
        <v>1</v>
      </c>
      <c r="Y134" s="12">
        <v>4</v>
      </c>
      <c r="Z134" s="12">
        <f>'[1]kod 13'!J10</f>
        <v>0</v>
      </c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</row>
    <row r="135" spans="1:158" s="16" customFormat="1" ht="12" customHeight="1">
      <c r="A135" s="19" t="s">
        <v>248</v>
      </c>
      <c r="B135" s="314" t="s">
        <v>14</v>
      </c>
      <c r="C135" s="315"/>
      <c r="D135" s="316"/>
      <c r="E135" s="100">
        <f>SUM(E21+E22+E23+E24+E25+E26+E27+E28+E29+E30+E31+E32+E33+E34+E35+E36+E38+E39+E40+E41+E42+E43+E44+E45+E46+E47+E48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392</v>
      </c>
      <c r="F135" s="263">
        <f>SUM(F21+F22+F23+F24+F25+F26+F27+F28+F29+F30+F31+F32+F33+F34+F35+F36+F38+F39+F40+F41+F42+F43+F44+F45+F46+F47+F48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1917</v>
      </c>
      <c r="G135" s="263">
        <f t="shared" ref="G135:Z135" si="16">SUM(G21+G22+G23+G24+G25+G26+G27+G28+G29+G30+G31+G32+G33+G34+G35+G36+G38+G39+G40+G41+G42+G43+G44+G45+G46+G47+G48+G50+G51+G52+G53+G54+G55+G56+G58+G59+G60+G61+G62+G63+G64+G65+G66+G67+G68+G69+G70+G72+G73+G74+G75+G76+G77+G79+G80+G81+G82+G83+G84+G86+G87+G89+G90+G91+G92+G93+G94+G95+G96+G97+G98+G99+G100+G101+G102+G103+G104+G105+G106+G107+G108+G109+G111+G112+G113+G115+G116+G117+G118+G119+G120+G122+G123+G124+G125+G126+G127+G128+G129+G131+G132+G133+G134)</f>
        <v>1719</v>
      </c>
      <c r="H135" s="263">
        <f t="shared" si="16"/>
        <v>178</v>
      </c>
      <c r="I135" s="263">
        <f t="shared" si="16"/>
        <v>20</v>
      </c>
      <c r="J135" s="263">
        <f t="shared" si="16"/>
        <v>1358</v>
      </c>
      <c r="K135" s="263">
        <f t="shared" si="16"/>
        <v>863</v>
      </c>
      <c r="L135" s="263">
        <f t="shared" si="16"/>
        <v>98</v>
      </c>
      <c r="M135" s="263">
        <f t="shared" si="16"/>
        <v>126</v>
      </c>
      <c r="N135" s="263">
        <f t="shared" si="16"/>
        <v>271</v>
      </c>
      <c r="O135" s="263">
        <f t="shared" si="16"/>
        <v>31</v>
      </c>
      <c r="P135" s="263">
        <f t="shared" si="16"/>
        <v>223</v>
      </c>
      <c r="Q135" s="263">
        <f t="shared" si="16"/>
        <v>17</v>
      </c>
      <c r="R135" s="263">
        <f t="shared" si="16"/>
        <v>4</v>
      </c>
      <c r="S135" s="263">
        <f t="shared" si="16"/>
        <v>1362</v>
      </c>
      <c r="T135" s="263">
        <f t="shared" si="16"/>
        <v>44</v>
      </c>
      <c r="U135" s="263">
        <f t="shared" si="16"/>
        <v>968</v>
      </c>
      <c r="V135" s="263">
        <f t="shared" si="16"/>
        <v>123</v>
      </c>
      <c r="W135" s="263">
        <f t="shared" si="16"/>
        <v>0</v>
      </c>
      <c r="X135" s="263">
        <f t="shared" si="16"/>
        <v>9</v>
      </c>
      <c r="Y135" s="263">
        <f t="shared" si="16"/>
        <v>705</v>
      </c>
      <c r="Z135" s="263">
        <f t="shared" si="16"/>
        <v>156</v>
      </c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</row>
    <row r="136" spans="1:158" ht="12" customHeight="1"/>
    <row r="137" spans="1:158" ht="12" customHeight="1"/>
  </sheetData>
  <mergeCells count="149"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09:D109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6:D26"/>
    <mergeCell ref="B27:D27"/>
    <mergeCell ref="B28:D28"/>
    <mergeCell ref="B29:D29"/>
    <mergeCell ref="B30:D30"/>
    <mergeCell ref="B22:D22"/>
    <mergeCell ref="B23:D23"/>
    <mergeCell ref="B24:D24"/>
    <mergeCell ref="B25:D25"/>
    <mergeCell ref="U1:Z1"/>
    <mergeCell ref="A1:T1"/>
    <mergeCell ref="A2:T2"/>
    <mergeCell ref="U2:Z4"/>
    <mergeCell ref="A3:T4"/>
    <mergeCell ref="A5:D18"/>
    <mergeCell ref="E5:E18"/>
    <mergeCell ref="F5:I7"/>
    <mergeCell ref="J5:S7"/>
    <mergeCell ref="T5:T18"/>
    <mergeCell ref="U5:U18"/>
    <mergeCell ref="V5:X5"/>
    <mergeCell ref="Y5:Y18"/>
    <mergeCell ref="Z5:Z18"/>
    <mergeCell ref="V6:V18"/>
    <mergeCell ref="W6:W18"/>
    <mergeCell ref="X6:X18"/>
    <mergeCell ref="R8:R18"/>
    <mergeCell ref="S8:S18"/>
    <mergeCell ref="N11:N18"/>
    <mergeCell ref="O11:O18"/>
    <mergeCell ref="P11:P18"/>
    <mergeCell ref="Q11:Q18"/>
    <mergeCell ref="L8:L18"/>
    <mergeCell ref="M8:M18"/>
    <mergeCell ref="N8:Q10"/>
    <mergeCell ref="A19:D19"/>
    <mergeCell ref="B20:D20"/>
    <mergeCell ref="B21:D21"/>
    <mergeCell ref="F8:F18"/>
    <mergeCell ref="G8:G18"/>
    <mergeCell ref="H8:H18"/>
    <mergeCell ref="I8:I18"/>
    <mergeCell ref="J8:J18"/>
    <mergeCell ref="K8:K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95" workbookViewId="0">
      <selection activeCell="F135" sqref="F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264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 t="s">
        <v>262</v>
      </c>
      <c r="Z20" s="23"/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26">
        <v>16</v>
      </c>
      <c r="F21" s="188">
        <v>55</v>
      </c>
      <c r="G21" s="188">
        <v>42</v>
      </c>
      <c r="H21" s="188">
        <v>11</v>
      </c>
      <c r="I21" s="188">
        <v>2</v>
      </c>
      <c r="J21" s="26">
        <v>30</v>
      </c>
      <c r="K21" s="26">
        <v>19</v>
      </c>
      <c r="L21" s="26"/>
      <c r="M21" s="26">
        <v>6</v>
      </c>
      <c r="N21" s="26">
        <v>5</v>
      </c>
      <c r="O21" s="26">
        <v>1</v>
      </c>
      <c r="P21" s="26">
        <v>4</v>
      </c>
      <c r="Q21" s="26"/>
      <c r="R21" s="26"/>
      <c r="S21" s="26">
        <v>30</v>
      </c>
      <c r="T21" s="41"/>
      <c r="U21" s="26">
        <v>28</v>
      </c>
      <c r="V21" s="26">
        <v>2</v>
      </c>
      <c r="W21" s="26"/>
      <c r="X21" s="26"/>
      <c r="Y21" s="41">
        <v>28</v>
      </c>
      <c r="Z21" s="26"/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26">
        <v>15</v>
      </c>
      <c r="F22" s="188">
        <v>38</v>
      </c>
      <c r="G22" s="188">
        <v>36</v>
      </c>
      <c r="H22" s="188">
        <v>2</v>
      </c>
      <c r="I22" s="188"/>
      <c r="J22" s="26">
        <v>35</v>
      </c>
      <c r="K22" s="26">
        <v>29</v>
      </c>
      <c r="L22" s="26"/>
      <c r="M22" s="26">
        <v>3</v>
      </c>
      <c r="N22" s="26">
        <v>3</v>
      </c>
      <c r="O22" s="26">
        <v>1</v>
      </c>
      <c r="P22" s="26">
        <v>2</v>
      </c>
      <c r="Q22" s="26"/>
      <c r="R22" s="26"/>
      <c r="S22" s="26">
        <v>35</v>
      </c>
      <c r="T22" s="41"/>
      <c r="U22" s="26">
        <v>24</v>
      </c>
      <c r="V22" s="26">
        <v>11</v>
      </c>
      <c r="W22" s="26"/>
      <c r="X22" s="26"/>
      <c r="Y22" s="41">
        <v>16</v>
      </c>
      <c r="Z22" s="26"/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26">
        <v>0</v>
      </c>
      <c r="F23" s="188"/>
      <c r="G23" s="188"/>
      <c r="H23" s="188"/>
      <c r="I23" s="188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41"/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26">
        <v>2</v>
      </c>
      <c r="F24" s="188">
        <v>1</v>
      </c>
      <c r="G24" s="188"/>
      <c r="H24" s="188">
        <v>1</v>
      </c>
      <c r="I24" s="188"/>
      <c r="J24" s="26">
        <v>2</v>
      </c>
      <c r="K24" s="26">
        <v>2</v>
      </c>
      <c r="L24" s="26"/>
      <c r="M24" s="26"/>
      <c r="N24" s="26"/>
      <c r="O24" s="26"/>
      <c r="P24" s="26"/>
      <c r="Q24" s="26"/>
      <c r="R24" s="26"/>
      <c r="S24" s="26">
        <v>2</v>
      </c>
      <c r="T24" s="26"/>
      <c r="U24" s="26">
        <v>2</v>
      </c>
      <c r="V24" s="26"/>
      <c r="W24" s="26"/>
      <c r="X24" s="26"/>
      <c r="Y24" s="41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26">
        <v>1</v>
      </c>
      <c r="F25" s="188">
        <v>3</v>
      </c>
      <c r="G25" s="188">
        <v>2</v>
      </c>
      <c r="H25" s="188">
        <v>1</v>
      </c>
      <c r="I25" s="188"/>
      <c r="J25" s="26">
        <v>1</v>
      </c>
      <c r="K25" s="26">
        <v>1</v>
      </c>
      <c r="L25" s="26"/>
      <c r="M25" s="26"/>
      <c r="N25" s="26"/>
      <c r="O25" s="26"/>
      <c r="P25" s="26"/>
      <c r="Q25" s="26"/>
      <c r="R25" s="26"/>
      <c r="S25" s="26">
        <v>1</v>
      </c>
      <c r="T25" s="26"/>
      <c r="U25" s="26">
        <v>1</v>
      </c>
      <c r="V25" s="26"/>
      <c r="W25" s="26"/>
      <c r="X25" s="26"/>
      <c r="Y25" s="41">
        <v>2</v>
      </c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26">
        <v>0</v>
      </c>
      <c r="F26" s="188">
        <v>1</v>
      </c>
      <c r="G26" s="188">
        <v>1</v>
      </c>
      <c r="H26" s="188"/>
      <c r="I26" s="188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41">
        <v>1</v>
      </c>
      <c r="Z26" s="26"/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26">
        <v>0</v>
      </c>
      <c r="F27" s="188"/>
      <c r="G27" s="188"/>
      <c r="H27" s="188"/>
      <c r="I27" s="188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41"/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26">
        <v>1</v>
      </c>
      <c r="F28" s="188"/>
      <c r="G28" s="188"/>
      <c r="H28" s="188"/>
      <c r="I28" s="188"/>
      <c r="J28" s="26">
        <v>1</v>
      </c>
      <c r="K28" s="26">
        <v>1</v>
      </c>
      <c r="L28" s="26"/>
      <c r="M28" s="26"/>
      <c r="N28" s="26"/>
      <c r="O28" s="26"/>
      <c r="P28" s="26"/>
      <c r="Q28" s="26"/>
      <c r="R28" s="26"/>
      <c r="S28" s="26">
        <v>1</v>
      </c>
      <c r="T28" s="26"/>
      <c r="U28" s="26">
        <v>1</v>
      </c>
      <c r="V28" s="26"/>
      <c r="W28" s="26"/>
      <c r="X28" s="26"/>
      <c r="Y28" s="41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26">
        <v>2</v>
      </c>
      <c r="F29" s="188">
        <v>1</v>
      </c>
      <c r="G29" s="188">
        <v>1</v>
      </c>
      <c r="H29" s="188"/>
      <c r="I29" s="188"/>
      <c r="J29" s="26">
        <v>3</v>
      </c>
      <c r="K29" s="26">
        <v>1</v>
      </c>
      <c r="L29" s="26"/>
      <c r="M29" s="26">
        <v>1</v>
      </c>
      <c r="N29" s="26">
        <v>1</v>
      </c>
      <c r="O29" s="26"/>
      <c r="P29" s="26"/>
      <c r="Q29" s="26">
        <v>1</v>
      </c>
      <c r="R29" s="26"/>
      <c r="S29" s="26">
        <v>3</v>
      </c>
      <c r="T29" s="26"/>
      <c r="U29" s="26">
        <v>3</v>
      </c>
      <c r="V29" s="26"/>
      <c r="W29" s="26"/>
      <c r="X29" s="26"/>
      <c r="Y29" s="41"/>
      <c r="Z29" s="26"/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26">
        <v>10</v>
      </c>
      <c r="F30" s="188">
        <v>5</v>
      </c>
      <c r="G30" s="188">
        <v>4</v>
      </c>
      <c r="H30" s="188">
        <v>1</v>
      </c>
      <c r="I30" s="188"/>
      <c r="J30" s="26">
        <v>8</v>
      </c>
      <c r="K30" s="26">
        <v>7</v>
      </c>
      <c r="L30" s="26"/>
      <c r="M30" s="26"/>
      <c r="N30" s="26">
        <v>1</v>
      </c>
      <c r="O30" s="26"/>
      <c r="P30" s="26">
        <v>1</v>
      </c>
      <c r="Q30" s="26"/>
      <c r="R30" s="26"/>
      <c r="S30" s="26">
        <v>8</v>
      </c>
      <c r="T30" s="26"/>
      <c r="U30" s="26">
        <v>5</v>
      </c>
      <c r="V30" s="26">
        <v>3</v>
      </c>
      <c r="W30" s="26"/>
      <c r="X30" s="26"/>
      <c r="Y30" s="41">
        <v>6</v>
      </c>
      <c r="Z30" s="26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26">
        <v>5</v>
      </c>
      <c r="F31" s="188">
        <v>4</v>
      </c>
      <c r="G31" s="188">
        <v>4</v>
      </c>
      <c r="H31" s="188"/>
      <c r="I31" s="188"/>
      <c r="J31" s="26">
        <v>8</v>
      </c>
      <c r="K31" s="26">
        <v>6</v>
      </c>
      <c r="L31" s="26"/>
      <c r="M31" s="26"/>
      <c r="N31" s="26">
        <v>2</v>
      </c>
      <c r="O31" s="26"/>
      <c r="P31" s="26">
        <v>2</v>
      </c>
      <c r="Q31" s="26"/>
      <c r="R31" s="26"/>
      <c r="S31" s="26">
        <v>8</v>
      </c>
      <c r="T31" s="26"/>
      <c r="U31" s="26">
        <v>6</v>
      </c>
      <c r="V31" s="26">
        <v>2</v>
      </c>
      <c r="W31" s="26"/>
      <c r="X31" s="26"/>
      <c r="Y31" s="41">
        <v>1</v>
      </c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26">
        <v>10</v>
      </c>
      <c r="F32" s="188">
        <v>22</v>
      </c>
      <c r="G32" s="188">
        <v>21</v>
      </c>
      <c r="H32" s="188">
        <v>1</v>
      </c>
      <c r="I32" s="188"/>
      <c r="J32" s="26">
        <v>20</v>
      </c>
      <c r="K32" s="26">
        <v>11</v>
      </c>
      <c r="L32" s="26">
        <v>2</v>
      </c>
      <c r="M32" s="26">
        <v>4</v>
      </c>
      <c r="N32" s="26">
        <v>3</v>
      </c>
      <c r="O32" s="26">
        <v>1</v>
      </c>
      <c r="P32" s="26">
        <v>2</v>
      </c>
      <c r="Q32" s="26"/>
      <c r="R32" s="26"/>
      <c r="S32" s="26">
        <v>20</v>
      </c>
      <c r="T32" s="26"/>
      <c r="U32" s="26">
        <v>10</v>
      </c>
      <c r="V32" s="26">
        <v>10</v>
      </c>
      <c r="W32" s="26"/>
      <c r="X32" s="26"/>
      <c r="Y32" s="41">
        <v>11</v>
      </c>
      <c r="Z32" s="26"/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23">
        <v>5</v>
      </c>
      <c r="F33" s="192">
        <v>25</v>
      </c>
      <c r="G33" s="192">
        <v>22</v>
      </c>
      <c r="H33" s="192">
        <v>2</v>
      </c>
      <c r="I33" s="192">
        <v>1</v>
      </c>
      <c r="J33" s="30">
        <v>17</v>
      </c>
      <c r="K33" s="30">
        <v>8</v>
      </c>
      <c r="L33" s="30">
        <v>4</v>
      </c>
      <c r="M33" s="30">
        <v>3</v>
      </c>
      <c r="N33" s="23">
        <v>2</v>
      </c>
      <c r="O33" s="23"/>
      <c r="P33" s="23">
        <v>2</v>
      </c>
      <c r="Q33" s="23"/>
      <c r="R33" s="23"/>
      <c r="S33" s="23">
        <v>17</v>
      </c>
      <c r="T33" s="23"/>
      <c r="U33" s="23">
        <v>9</v>
      </c>
      <c r="V33" s="23">
        <v>8</v>
      </c>
      <c r="W33" s="23"/>
      <c r="X33" s="23"/>
      <c r="Y33" s="41">
        <v>10</v>
      </c>
      <c r="Z33" s="23"/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26">
        <v>8</v>
      </c>
      <c r="F34" s="188">
        <v>6</v>
      </c>
      <c r="G34" s="188">
        <v>5</v>
      </c>
      <c r="H34" s="188">
        <v>1</v>
      </c>
      <c r="I34" s="188"/>
      <c r="J34" s="26">
        <v>2</v>
      </c>
      <c r="K34" s="26">
        <v>2</v>
      </c>
      <c r="L34" s="26"/>
      <c r="M34" s="26"/>
      <c r="N34" s="26"/>
      <c r="O34" s="26"/>
      <c r="P34" s="26"/>
      <c r="Q34" s="26"/>
      <c r="R34" s="26"/>
      <c r="S34" s="26">
        <v>2</v>
      </c>
      <c r="T34" s="26"/>
      <c r="U34" s="26"/>
      <c r="V34" s="26">
        <v>2</v>
      </c>
      <c r="W34" s="26"/>
      <c r="X34" s="26"/>
      <c r="Y34" s="41">
        <v>11</v>
      </c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26">
        <v>48</v>
      </c>
      <c r="F35" s="188">
        <v>139</v>
      </c>
      <c r="G35" s="188">
        <v>122</v>
      </c>
      <c r="H35" s="188">
        <v>16</v>
      </c>
      <c r="I35" s="188">
        <v>1</v>
      </c>
      <c r="J35" s="26">
        <v>87</v>
      </c>
      <c r="K35" s="26">
        <v>57</v>
      </c>
      <c r="L35" s="26">
        <v>9</v>
      </c>
      <c r="M35" s="26">
        <v>10</v>
      </c>
      <c r="N35" s="26">
        <v>11</v>
      </c>
      <c r="O35" s="26">
        <v>3</v>
      </c>
      <c r="P35" s="26">
        <v>8</v>
      </c>
      <c r="Q35" s="26"/>
      <c r="R35" s="26"/>
      <c r="S35" s="26">
        <v>87</v>
      </c>
      <c r="T35" s="26"/>
      <c r="U35" s="26">
        <v>62</v>
      </c>
      <c r="V35" s="26">
        <v>25</v>
      </c>
      <c r="W35" s="26"/>
      <c r="X35" s="26"/>
      <c r="Y35" s="41">
        <v>83</v>
      </c>
      <c r="Z35" s="26"/>
    </row>
    <row r="36" spans="1:26" s="32" customFormat="1">
      <c r="A36" s="29" t="s">
        <v>62</v>
      </c>
      <c r="B36" s="364" t="s">
        <v>63</v>
      </c>
      <c r="C36" s="365"/>
      <c r="D36" s="365"/>
      <c r="E36" s="31">
        <v>32</v>
      </c>
      <c r="F36" s="191">
        <v>80</v>
      </c>
      <c r="G36" s="191">
        <v>60</v>
      </c>
      <c r="H36" s="191">
        <v>20</v>
      </c>
      <c r="I36" s="191"/>
      <c r="J36" s="31">
        <v>53</v>
      </c>
      <c r="K36" s="31">
        <v>28</v>
      </c>
      <c r="L36" s="31">
        <v>4</v>
      </c>
      <c r="M36" s="31">
        <v>6</v>
      </c>
      <c r="N36" s="31">
        <v>15</v>
      </c>
      <c r="O36" s="31">
        <v>3</v>
      </c>
      <c r="P36" s="31">
        <v>11</v>
      </c>
      <c r="Q36" s="31">
        <v>1</v>
      </c>
      <c r="R36" s="31"/>
      <c r="S36" s="31">
        <v>53</v>
      </c>
      <c r="T36" s="31"/>
      <c r="U36" s="31">
        <v>34</v>
      </c>
      <c r="V36" s="31">
        <v>19</v>
      </c>
      <c r="W36" s="31"/>
      <c r="X36" s="31"/>
      <c r="Y36" s="31">
        <v>39</v>
      </c>
      <c r="Z36" s="31"/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5">
        <v>0</v>
      </c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26">
        <v>3</v>
      </c>
      <c r="F38" s="188">
        <v>8</v>
      </c>
      <c r="G38" s="188">
        <v>5</v>
      </c>
      <c r="H38" s="188">
        <v>3</v>
      </c>
      <c r="I38" s="188"/>
      <c r="J38" s="26">
        <v>3</v>
      </c>
      <c r="K38" s="26">
        <v>1</v>
      </c>
      <c r="L38" s="26"/>
      <c r="M38" s="26">
        <v>1</v>
      </c>
      <c r="N38" s="26">
        <v>1</v>
      </c>
      <c r="O38" s="26"/>
      <c r="P38" s="26">
        <v>1</v>
      </c>
      <c r="Q38" s="26"/>
      <c r="R38" s="26"/>
      <c r="S38" s="26">
        <v>3</v>
      </c>
      <c r="T38" s="26"/>
      <c r="U38" s="26">
        <v>3</v>
      </c>
      <c r="V38" s="26"/>
      <c r="W38" s="26"/>
      <c r="X38" s="26"/>
      <c r="Y38" s="41">
        <v>5</v>
      </c>
      <c r="Z38" s="26"/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35">
        <v>0</v>
      </c>
      <c r="F39" s="34"/>
      <c r="G39" s="34"/>
      <c r="H39" s="34"/>
      <c r="I39" s="34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41"/>
      <c r="Z39" s="35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26">
        <v>0</v>
      </c>
      <c r="F40" s="188">
        <v>2</v>
      </c>
      <c r="G40" s="188">
        <v>2</v>
      </c>
      <c r="H40" s="188"/>
      <c r="I40" s="188"/>
      <c r="J40" s="26">
        <v>2</v>
      </c>
      <c r="K40" s="26">
        <v>1</v>
      </c>
      <c r="L40" s="26"/>
      <c r="M40" s="26"/>
      <c r="N40" s="26">
        <v>1</v>
      </c>
      <c r="O40" s="26"/>
      <c r="P40" s="26">
        <v>1</v>
      </c>
      <c r="Q40" s="26"/>
      <c r="R40" s="26"/>
      <c r="S40" s="26">
        <v>2</v>
      </c>
      <c r="T40" s="26"/>
      <c r="U40" s="26">
        <v>2</v>
      </c>
      <c r="V40" s="26"/>
      <c r="W40" s="26"/>
      <c r="X40" s="26"/>
      <c r="Y40" s="41"/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26">
        <v>0</v>
      </c>
      <c r="F41" s="188">
        <v>3</v>
      </c>
      <c r="G41" s="188">
        <v>2</v>
      </c>
      <c r="H41" s="188">
        <v>1</v>
      </c>
      <c r="I41" s="188"/>
      <c r="J41" s="26">
        <v>1</v>
      </c>
      <c r="K41" s="26"/>
      <c r="L41" s="26"/>
      <c r="M41" s="26">
        <v>1</v>
      </c>
      <c r="N41" s="26"/>
      <c r="O41" s="26"/>
      <c r="P41" s="26"/>
      <c r="Q41" s="26"/>
      <c r="R41" s="26"/>
      <c r="S41" s="26">
        <v>1</v>
      </c>
      <c r="T41" s="26"/>
      <c r="U41" s="26">
        <v>1</v>
      </c>
      <c r="V41" s="26"/>
      <c r="W41" s="26"/>
      <c r="X41" s="26"/>
      <c r="Y41" s="31">
        <v>1</v>
      </c>
      <c r="Z41" s="26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35">
        <v>0</v>
      </c>
      <c r="F42" s="34"/>
      <c r="G42" s="34"/>
      <c r="H42" s="34"/>
      <c r="I42" s="34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1"/>
      <c r="Z42" s="35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26">
        <v>4</v>
      </c>
      <c r="F43" s="188">
        <v>38</v>
      </c>
      <c r="G43" s="188">
        <v>29</v>
      </c>
      <c r="H43" s="188">
        <v>9</v>
      </c>
      <c r="I43" s="188"/>
      <c r="J43" s="26">
        <v>9</v>
      </c>
      <c r="K43" s="26">
        <v>3</v>
      </c>
      <c r="L43" s="26"/>
      <c r="M43" s="26">
        <v>3</v>
      </c>
      <c r="N43" s="26">
        <v>3</v>
      </c>
      <c r="O43" s="26"/>
      <c r="P43" s="26">
        <v>3</v>
      </c>
      <c r="Q43" s="26"/>
      <c r="R43" s="26"/>
      <c r="S43" s="26">
        <v>9</v>
      </c>
      <c r="T43" s="26"/>
      <c r="U43" s="26">
        <v>3</v>
      </c>
      <c r="V43" s="26">
        <v>6</v>
      </c>
      <c r="W43" s="26"/>
      <c r="X43" s="26"/>
      <c r="Y43" s="41">
        <v>24</v>
      </c>
      <c r="Z43" s="26"/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26">
        <v>0</v>
      </c>
      <c r="F44" s="188">
        <v>3</v>
      </c>
      <c r="G44" s="188">
        <v>3</v>
      </c>
      <c r="H44" s="188"/>
      <c r="I44" s="188"/>
      <c r="J44" s="26">
        <v>1</v>
      </c>
      <c r="K44" s="26">
        <v>1</v>
      </c>
      <c r="L44" s="26"/>
      <c r="M44" s="26"/>
      <c r="N44" s="26"/>
      <c r="O44" s="26"/>
      <c r="P44" s="26"/>
      <c r="Q44" s="26"/>
      <c r="R44" s="26"/>
      <c r="S44" s="26">
        <v>1</v>
      </c>
      <c r="T44" s="26"/>
      <c r="U44" s="26">
        <v>1</v>
      </c>
      <c r="V44" s="26"/>
      <c r="W44" s="26"/>
      <c r="X44" s="26"/>
      <c r="Y44" s="41">
        <v>2</v>
      </c>
      <c r="Z44" s="26">
        <v>1</v>
      </c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35">
        <v>0</v>
      </c>
      <c r="F45" s="34"/>
      <c r="G45" s="34"/>
      <c r="H45" s="34"/>
      <c r="I45" s="34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41"/>
      <c r="Z45" s="35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26">
        <v>1</v>
      </c>
      <c r="F46" s="188">
        <v>37</v>
      </c>
      <c r="G46" s="188">
        <v>30</v>
      </c>
      <c r="H46" s="188">
        <v>7</v>
      </c>
      <c r="I46" s="188"/>
      <c r="J46" s="26">
        <v>20</v>
      </c>
      <c r="K46" s="26">
        <v>13</v>
      </c>
      <c r="L46" s="26">
        <v>2</v>
      </c>
      <c r="M46" s="26">
        <v>1</v>
      </c>
      <c r="N46" s="26">
        <v>4</v>
      </c>
      <c r="O46" s="26">
        <v>2</v>
      </c>
      <c r="P46" s="26">
        <v>2</v>
      </c>
      <c r="Q46" s="26"/>
      <c r="R46" s="26"/>
      <c r="S46" s="26">
        <v>20</v>
      </c>
      <c r="T46" s="26"/>
      <c r="U46" s="26">
        <v>18</v>
      </c>
      <c r="V46" s="26">
        <v>2</v>
      </c>
      <c r="W46" s="26"/>
      <c r="X46" s="26"/>
      <c r="Y46" s="41">
        <v>11</v>
      </c>
      <c r="Z46" s="26"/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35">
        <v>0</v>
      </c>
      <c r="F47" s="34">
        <v>1</v>
      </c>
      <c r="G47" s="34">
        <v>1</v>
      </c>
      <c r="H47" s="34"/>
      <c r="I47" s="34"/>
      <c r="J47" s="35">
        <v>1</v>
      </c>
      <c r="K47" s="35"/>
      <c r="L47" s="35"/>
      <c r="M47" s="35">
        <v>1</v>
      </c>
      <c r="N47" s="35"/>
      <c r="O47" s="35"/>
      <c r="P47" s="35"/>
      <c r="Q47" s="35"/>
      <c r="R47" s="35"/>
      <c r="S47" s="35">
        <v>1</v>
      </c>
      <c r="T47" s="35"/>
      <c r="U47" s="35">
        <v>1</v>
      </c>
      <c r="V47" s="35">
        <v>1</v>
      </c>
      <c r="W47" s="35"/>
      <c r="X47" s="35"/>
      <c r="Y47" s="41"/>
      <c r="Z47" s="35"/>
    </row>
    <row r="48" spans="1:26" s="24" customFormat="1">
      <c r="A48" s="27" t="s">
        <v>86</v>
      </c>
      <c r="B48" s="355" t="s">
        <v>63</v>
      </c>
      <c r="C48" s="356"/>
      <c r="D48" s="357"/>
      <c r="E48" s="26">
        <v>5</v>
      </c>
      <c r="F48" s="188">
        <v>47</v>
      </c>
      <c r="G48" s="188">
        <v>39</v>
      </c>
      <c r="H48" s="188">
        <v>7</v>
      </c>
      <c r="I48" s="188">
        <v>1</v>
      </c>
      <c r="J48" s="26">
        <v>37</v>
      </c>
      <c r="K48" s="26">
        <v>21</v>
      </c>
      <c r="L48" s="26">
        <v>5</v>
      </c>
      <c r="M48" s="26">
        <v>5</v>
      </c>
      <c r="N48" s="26">
        <v>6</v>
      </c>
      <c r="O48" s="26"/>
      <c r="P48" s="26">
        <v>6</v>
      </c>
      <c r="Q48" s="26"/>
      <c r="R48" s="26"/>
      <c r="S48" s="26">
        <v>37</v>
      </c>
      <c r="T48" s="26"/>
      <c r="U48" s="26">
        <v>32</v>
      </c>
      <c r="V48" s="26">
        <v>5</v>
      </c>
      <c r="W48" s="26"/>
      <c r="X48" s="26"/>
      <c r="Y48" s="41">
        <v>7</v>
      </c>
      <c r="Z48" s="26"/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35">
        <v>0</v>
      </c>
      <c r="F49" s="34"/>
      <c r="G49" s="34"/>
      <c r="H49" s="34"/>
      <c r="I49" s="34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23"/>
      <c r="Z49" s="35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35">
        <v>0</v>
      </c>
      <c r="F50" s="34">
        <v>5</v>
      </c>
      <c r="G50" s="34">
        <v>5</v>
      </c>
      <c r="H50" s="34"/>
      <c r="I50" s="34"/>
      <c r="J50" s="35">
        <v>3</v>
      </c>
      <c r="K50" s="35"/>
      <c r="L50" s="35"/>
      <c r="M50" s="35">
        <v>2</v>
      </c>
      <c r="N50" s="35">
        <v>1</v>
      </c>
      <c r="O50" s="35"/>
      <c r="P50" s="35">
        <v>1</v>
      </c>
      <c r="Q50" s="35"/>
      <c r="R50" s="35"/>
      <c r="S50" s="35">
        <v>3</v>
      </c>
      <c r="T50" s="35"/>
      <c r="U50" s="35">
        <v>1</v>
      </c>
      <c r="V50" s="35">
        <v>2</v>
      </c>
      <c r="W50" s="35"/>
      <c r="X50" s="35"/>
      <c r="Y50" s="41">
        <v>2</v>
      </c>
      <c r="Z50" s="35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35">
        <v>0</v>
      </c>
      <c r="F51" s="34">
        <v>1</v>
      </c>
      <c r="G51" s="34">
        <v>1</v>
      </c>
      <c r="H51" s="34"/>
      <c r="I51" s="34"/>
      <c r="J51" s="35">
        <v>1</v>
      </c>
      <c r="K51" s="35">
        <v>1</v>
      </c>
      <c r="L51" s="35"/>
      <c r="M51" s="35"/>
      <c r="N51" s="35"/>
      <c r="O51" s="35"/>
      <c r="P51" s="35"/>
      <c r="Q51" s="35"/>
      <c r="R51" s="35"/>
      <c r="S51" s="35">
        <v>1</v>
      </c>
      <c r="T51" s="35"/>
      <c r="U51" s="35">
        <v>1</v>
      </c>
      <c r="V51" s="35"/>
      <c r="W51" s="35"/>
      <c r="X51" s="35"/>
      <c r="Y51" s="41"/>
      <c r="Z51" s="35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35">
        <v>0</v>
      </c>
      <c r="F52" s="34"/>
      <c r="G52" s="34"/>
      <c r="H52" s="34"/>
      <c r="I52" s="34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41"/>
      <c r="Z52" s="35"/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35">
        <v>0</v>
      </c>
      <c r="F53" s="34"/>
      <c r="G53" s="34"/>
      <c r="H53" s="34"/>
      <c r="I53" s="34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1"/>
      <c r="Z53" s="35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35">
        <v>0</v>
      </c>
      <c r="F54" s="34">
        <v>5</v>
      </c>
      <c r="G54" s="34">
        <v>4</v>
      </c>
      <c r="H54" s="34">
        <v>1</v>
      </c>
      <c r="I54" s="34"/>
      <c r="J54" s="35">
        <v>4</v>
      </c>
      <c r="K54" s="35">
        <v>2</v>
      </c>
      <c r="L54" s="35"/>
      <c r="M54" s="35">
        <v>1</v>
      </c>
      <c r="N54" s="35">
        <v>1</v>
      </c>
      <c r="O54" s="35">
        <v>1</v>
      </c>
      <c r="P54" s="35"/>
      <c r="Q54" s="35"/>
      <c r="R54" s="35"/>
      <c r="S54" s="35">
        <v>4</v>
      </c>
      <c r="T54" s="35"/>
      <c r="U54" s="35">
        <v>3</v>
      </c>
      <c r="V54" s="35">
        <v>1</v>
      </c>
      <c r="W54" s="35"/>
      <c r="X54" s="35"/>
      <c r="Y54" s="31"/>
      <c r="Z54" s="35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26">
        <v>1</v>
      </c>
      <c r="F55" s="188">
        <v>7</v>
      </c>
      <c r="G55" s="188">
        <v>7</v>
      </c>
      <c r="H55" s="188"/>
      <c r="I55" s="188"/>
      <c r="J55" s="26">
        <v>4</v>
      </c>
      <c r="K55" s="26">
        <v>2</v>
      </c>
      <c r="L55" s="26"/>
      <c r="M55" s="26">
        <v>1</v>
      </c>
      <c r="N55" s="26">
        <v>1</v>
      </c>
      <c r="O55" s="26"/>
      <c r="P55" s="26">
        <v>1</v>
      </c>
      <c r="Q55" s="26"/>
      <c r="R55" s="26"/>
      <c r="S55" s="26">
        <v>4</v>
      </c>
      <c r="T55" s="26"/>
      <c r="U55" s="26">
        <v>2</v>
      </c>
      <c r="V55" s="26">
        <v>2</v>
      </c>
      <c r="W55" s="26"/>
      <c r="X55" s="26"/>
      <c r="Y55" s="41">
        <v>4</v>
      </c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26">
        <v>12</v>
      </c>
      <c r="F56" s="188">
        <v>18</v>
      </c>
      <c r="G56" s="188">
        <v>14</v>
      </c>
      <c r="H56" s="188">
        <v>4</v>
      </c>
      <c r="I56" s="188"/>
      <c r="J56" s="26">
        <v>19</v>
      </c>
      <c r="K56" s="26">
        <v>14</v>
      </c>
      <c r="L56" s="26">
        <v>2</v>
      </c>
      <c r="M56" s="26">
        <v>2</v>
      </c>
      <c r="N56" s="26">
        <v>1</v>
      </c>
      <c r="O56" s="26"/>
      <c r="P56" s="26">
        <v>1</v>
      </c>
      <c r="Q56" s="26"/>
      <c r="R56" s="26"/>
      <c r="S56" s="26">
        <v>19</v>
      </c>
      <c r="T56" s="26"/>
      <c r="U56" s="26">
        <v>11</v>
      </c>
      <c r="V56" s="26">
        <v>8</v>
      </c>
      <c r="W56" s="26"/>
      <c r="X56" s="26"/>
      <c r="Y56" s="41">
        <v>7</v>
      </c>
      <c r="Z56" s="26"/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5">
        <v>0</v>
      </c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26">
        <v>27</v>
      </c>
      <c r="F58" s="188">
        <v>150</v>
      </c>
      <c r="G58" s="188">
        <v>132</v>
      </c>
      <c r="H58" s="188">
        <v>14</v>
      </c>
      <c r="I58" s="188">
        <v>4</v>
      </c>
      <c r="J58" s="26">
        <v>101</v>
      </c>
      <c r="K58" s="26">
        <v>76</v>
      </c>
      <c r="L58" s="26">
        <v>7</v>
      </c>
      <c r="M58" s="26">
        <v>5</v>
      </c>
      <c r="N58" s="26">
        <v>13</v>
      </c>
      <c r="O58" s="26">
        <v>1</v>
      </c>
      <c r="P58" s="26">
        <v>11</v>
      </c>
      <c r="Q58" s="26">
        <v>1</v>
      </c>
      <c r="R58" s="26"/>
      <c r="S58" s="26">
        <v>101</v>
      </c>
      <c r="T58" s="26"/>
      <c r="U58" s="26">
        <v>97</v>
      </c>
      <c r="V58" s="26">
        <v>4</v>
      </c>
      <c r="W58" s="26"/>
      <c r="X58" s="26"/>
      <c r="Y58" s="41">
        <v>58</v>
      </c>
      <c r="Z58" s="26"/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26">
        <v>17</v>
      </c>
      <c r="F59" s="188">
        <v>55</v>
      </c>
      <c r="G59" s="188">
        <v>53</v>
      </c>
      <c r="H59" s="188">
        <v>2</v>
      </c>
      <c r="I59" s="188"/>
      <c r="J59" s="26">
        <v>46</v>
      </c>
      <c r="K59" s="26">
        <v>23</v>
      </c>
      <c r="L59" s="26">
        <v>14</v>
      </c>
      <c r="M59" s="26">
        <v>2</v>
      </c>
      <c r="N59" s="26">
        <v>7</v>
      </c>
      <c r="O59" s="26">
        <v>3</v>
      </c>
      <c r="P59" s="26">
        <v>4</v>
      </c>
      <c r="Q59" s="26"/>
      <c r="R59" s="26"/>
      <c r="S59" s="26">
        <v>46</v>
      </c>
      <c r="T59" s="26"/>
      <c r="U59" s="26">
        <v>34</v>
      </c>
      <c r="V59" s="26">
        <v>12</v>
      </c>
      <c r="W59" s="26"/>
      <c r="X59" s="26"/>
      <c r="Y59" s="41">
        <v>24</v>
      </c>
      <c r="Z59" s="26"/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26">
        <v>1</v>
      </c>
      <c r="F60" s="188">
        <v>8</v>
      </c>
      <c r="G60" s="188">
        <v>6</v>
      </c>
      <c r="H60" s="188">
        <v>2</v>
      </c>
      <c r="I60" s="188"/>
      <c r="J60" s="26">
        <v>7</v>
      </c>
      <c r="K60" s="26">
        <v>4</v>
      </c>
      <c r="L60" s="26">
        <v>2</v>
      </c>
      <c r="M60" s="26"/>
      <c r="N60" s="26">
        <v>1</v>
      </c>
      <c r="O60" s="26"/>
      <c r="P60" s="26">
        <v>1</v>
      </c>
      <c r="Q60" s="26"/>
      <c r="R60" s="26"/>
      <c r="S60" s="26">
        <v>7</v>
      </c>
      <c r="T60" s="26"/>
      <c r="U60" s="26">
        <v>5</v>
      </c>
      <c r="V60" s="26">
        <v>2</v>
      </c>
      <c r="W60" s="26"/>
      <c r="X60" s="26"/>
      <c r="Y60" s="41"/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26">
        <v>1</v>
      </c>
      <c r="F61" s="188">
        <v>4</v>
      </c>
      <c r="G61" s="188">
        <v>4</v>
      </c>
      <c r="H61" s="188"/>
      <c r="I61" s="188"/>
      <c r="J61" s="26">
        <v>1</v>
      </c>
      <c r="K61" s="26">
        <v>1</v>
      </c>
      <c r="L61" s="26"/>
      <c r="M61" s="26"/>
      <c r="N61" s="26"/>
      <c r="O61" s="26"/>
      <c r="P61" s="26"/>
      <c r="Q61" s="26"/>
      <c r="R61" s="26"/>
      <c r="S61" s="26">
        <v>1</v>
      </c>
      <c r="T61" s="26"/>
      <c r="U61" s="26">
        <v>1</v>
      </c>
      <c r="V61" s="26"/>
      <c r="W61" s="26"/>
      <c r="X61" s="26"/>
      <c r="Y61" s="41">
        <v>4</v>
      </c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35">
        <v>0</v>
      </c>
      <c r="F62" s="34"/>
      <c r="G62" s="34"/>
      <c r="H62" s="34"/>
      <c r="I62" s="34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41"/>
      <c r="Z62" s="35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26">
        <v>2</v>
      </c>
      <c r="F63" s="188">
        <v>5</v>
      </c>
      <c r="G63" s="188">
        <v>5</v>
      </c>
      <c r="H63" s="188"/>
      <c r="I63" s="188"/>
      <c r="J63" s="26">
        <v>5</v>
      </c>
      <c r="K63" s="26">
        <v>5</v>
      </c>
      <c r="L63" s="26"/>
      <c r="M63" s="26"/>
      <c r="N63" s="26"/>
      <c r="O63" s="26"/>
      <c r="P63" s="26"/>
      <c r="Q63" s="26"/>
      <c r="R63" s="26"/>
      <c r="S63" s="26">
        <v>5</v>
      </c>
      <c r="T63" s="26"/>
      <c r="U63" s="26">
        <v>5</v>
      </c>
      <c r="V63" s="26"/>
      <c r="W63" s="26"/>
      <c r="X63" s="26"/>
      <c r="Y63" s="41">
        <v>2</v>
      </c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35">
        <v>0</v>
      </c>
      <c r="F64" s="34">
        <v>1</v>
      </c>
      <c r="G64" s="34">
        <v>1</v>
      </c>
      <c r="H64" s="34"/>
      <c r="I64" s="34"/>
      <c r="J64" s="35">
        <v>1</v>
      </c>
      <c r="K64" s="35">
        <v>1</v>
      </c>
      <c r="L64" s="35"/>
      <c r="M64" s="35"/>
      <c r="N64" s="35"/>
      <c r="O64" s="35"/>
      <c r="P64" s="35"/>
      <c r="Q64" s="35"/>
      <c r="R64" s="35"/>
      <c r="S64" s="35">
        <v>1</v>
      </c>
      <c r="T64" s="35"/>
      <c r="U64" s="35">
        <v>1</v>
      </c>
      <c r="V64" s="35"/>
      <c r="W64" s="35"/>
      <c r="X64" s="35"/>
      <c r="Y64" s="41"/>
      <c r="Z64" s="35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26">
        <v>2</v>
      </c>
      <c r="F65" s="188">
        <v>15</v>
      </c>
      <c r="G65" s="188">
        <v>9</v>
      </c>
      <c r="H65" s="188">
        <v>6</v>
      </c>
      <c r="I65" s="188"/>
      <c r="J65" s="26">
        <v>6</v>
      </c>
      <c r="K65" s="26">
        <v>4</v>
      </c>
      <c r="L65" s="26"/>
      <c r="M65" s="26">
        <v>2</v>
      </c>
      <c r="N65" s="26"/>
      <c r="O65" s="26"/>
      <c r="P65" s="26"/>
      <c r="Q65" s="26"/>
      <c r="R65" s="26"/>
      <c r="S65" s="26">
        <v>6</v>
      </c>
      <c r="T65" s="26"/>
      <c r="U65" s="26">
        <v>5</v>
      </c>
      <c r="V65" s="26">
        <v>1</v>
      </c>
      <c r="W65" s="26"/>
      <c r="X65" s="26"/>
      <c r="Y65" s="41">
        <v>5</v>
      </c>
      <c r="Z65" s="26"/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26">
        <v>1</v>
      </c>
      <c r="F66" s="188">
        <v>1</v>
      </c>
      <c r="G66" s="188">
        <v>1</v>
      </c>
      <c r="H66" s="188"/>
      <c r="I66" s="188"/>
      <c r="J66" s="26">
        <v>2</v>
      </c>
      <c r="K66" s="26">
        <v>2</v>
      </c>
      <c r="L66" s="26"/>
      <c r="M66" s="26"/>
      <c r="N66" s="26"/>
      <c r="O66" s="26"/>
      <c r="P66" s="26"/>
      <c r="Q66" s="26"/>
      <c r="R66" s="26"/>
      <c r="S66" s="26">
        <v>2</v>
      </c>
      <c r="T66" s="26"/>
      <c r="U66" s="26">
        <v>2</v>
      </c>
      <c r="V66" s="26"/>
      <c r="W66" s="26"/>
      <c r="X66" s="26"/>
      <c r="Y66" s="41"/>
      <c r="Z66" s="26"/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26">
        <v>3</v>
      </c>
      <c r="F67" s="188">
        <v>20</v>
      </c>
      <c r="G67" s="188">
        <v>16</v>
      </c>
      <c r="H67" s="188">
        <v>4</v>
      </c>
      <c r="I67" s="188"/>
      <c r="J67" s="26">
        <v>14</v>
      </c>
      <c r="K67" s="26">
        <v>6</v>
      </c>
      <c r="L67" s="26">
        <v>5</v>
      </c>
      <c r="M67" s="26"/>
      <c r="N67" s="26">
        <v>3</v>
      </c>
      <c r="O67" s="26">
        <v>1</v>
      </c>
      <c r="P67" s="26">
        <v>2</v>
      </c>
      <c r="Q67" s="26"/>
      <c r="R67" s="26"/>
      <c r="S67" s="26">
        <v>14</v>
      </c>
      <c r="T67" s="26"/>
      <c r="U67" s="26">
        <v>11</v>
      </c>
      <c r="V67" s="26">
        <v>3</v>
      </c>
      <c r="W67" s="26"/>
      <c r="X67" s="26"/>
      <c r="Y67" s="41">
        <v>5</v>
      </c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26">
        <v>6</v>
      </c>
      <c r="F68" s="188">
        <v>6</v>
      </c>
      <c r="G68" s="188">
        <v>6</v>
      </c>
      <c r="H68" s="188"/>
      <c r="I68" s="188"/>
      <c r="J68" s="26">
        <v>5</v>
      </c>
      <c r="K68" s="26">
        <v>4</v>
      </c>
      <c r="L68" s="26"/>
      <c r="M68" s="26"/>
      <c r="N68" s="26">
        <v>1</v>
      </c>
      <c r="O68" s="26">
        <v>1</v>
      </c>
      <c r="P68" s="26"/>
      <c r="Q68" s="26"/>
      <c r="R68" s="26"/>
      <c r="S68" s="26">
        <v>5</v>
      </c>
      <c r="T68" s="26"/>
      <c r="U68" s="26">
        <v>3</v>
      </c>
      <c r="V68" s="26">
        <v>2</v>
      </c>
      <c r="W68" s="26"/>
      <c r="X68" s="26"/>
      <c r="Y68" s="41">
        <v>7</v>
      </c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26">
        <v>2</v>
      </c>
      <c r="F69" s="188"/>
      <c r="G69" s="188"/>
      <c r="H69" s="188"/>
      <c r="I69" s="188"/>
      <c r="J69" s="26">
        <v>2</v>
      </c>
      <c r="K69" s="26">
        <v>2</v>
      </c>
      <c r="L69" s="26"/>
      <c r="M69" s="26"/>
      <c r="N69" s="26"/>
      <c r="O69" s="26"/>
      <c r="P69" s="26"/>
      <c r="Q69" s="26"/>
      <c r="R69" s="26"/>
      <c r="S69" s="26">
        <v>2</v>
      </c>
      <c r="T69" s="26"/>
      <c r="U69" s="26">
        <v>2</v>
      </c>
      <c r="V69" s="26"/>
      <c r="W69" s="26"/>
      <c r="X69" s="26"/>
      <c r="Y69" s="41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26">
        <v>5</v>
      </c>
      <c r="F70" s="188">
        <v>8</v>
      </c>
      <c r="G70" s="188">
        <v>4</v>
      </c>
      <c r="H70" s="188">
        <v>3</v>
      </c>
      <c r="I70" s="188">
        <v>1</v>
      </c>
      <c r="J70" s="26">
        <v>9</v>
      </c>
      <c r="K70" s="26">
        <v>6</v>
      </c>
      <c r="L70" s="26"/>
      <c r="M70" s="26">
        <v>2</v>
      </c>
      <c r="N70" s="26">
        <v>1</v>
      </c>
      <c r="O70" s="26"/>
      <c r="P70" s="26">
        <v>1</v>
      </c>
      <c r="Q70" s="26"/>
      <c r="R70" s="26"/>
      <c r="S70" s="26">
        <v>9</v>
      </c>
      <c r="T70" s="26"/>
      <c r="U70" s="26">
        <v>7</v>
      </c>
      <c r="V70" s="26">
        <v>2</v>
      </c>
      <c r="W70" s="26"/>
      <c r="X70" s="26"/>
      <c r="Y70" s="41"/>
      <c r="Z70" s="26"/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5">
        <v>0</v>
      </c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35">
        <v>0</v>
      </c>
      <c r="F72" s="34">
        <v>1</v>
      </c>
      <c r="G72" s="34">
        <v>1</v>
      </c>
      <c r="H72" s="34"/>
      <c r="I72" s="34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41">
        <v>1</v>
      </c>
      <c r="Z72" s="35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35">
        <v>0</v>
      </c>
      <c r="F73" s="34"/>
      <c r="G73" s="34"/>
      <c r="H73" s="34"/>
      <c r="I73" s="34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41"/>
      <c r="Z73" s="35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35">
        <v>0</v>
      </c>
      <c r="F74" s="34">
        <v>1</v>
      </c>
      <c r="G74" s="34">
        <v>1</v>
      </c>
      <c r="H74" s="34"/>
      <c r="I74" s="34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41">
        <v>1</v>
      </c>
      <c r="Z74" s="35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35">
        <v>0</v>
      </c>
      <c r="F75" s="34"/>
      <c r="G75" s="34"/>
      <c r="H75" s="34"/>
      <c r="I75" s="34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41"/>
      <c r="Z75" s="35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35">
        <v>0</v>
      </c>
      <c r="F76" s="34"/>
      <c r="G76" s="34"/>
      <c r="H76" s="34"/>
      <c r="I76" s="34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41"/>
      <c r="Z76" s="35"/>
    </row>
    <row r="77" spans="1:26" s="24" customFormat="1">
      <c r="A77" s="27" t="s">
        <v>141</v>
      </c>
      <c r="B77" s="355" t="s">
        <v>63</v>
      </c>
      <c r="C77" s="356"/>
      <c r="D77" s="357"/>
      <c r="E77" s="26">
        <v>1</v>
      </c>
      <c r="F77" s="188"/>
      <c r="G77" s="188"/>
      <c r="H77" s="188"/>
      <c r="I77" s="188"/>
      <c r="J77" s="26">
        <v>1</v>
      </c>
      <c r="K77" s="26">
        <v>1</v>
      </c>
      <c r="L77" s="26"/>
      <c r="M77" s="26"/>
      <c r="N77" s="26"/>
      <c r="O77" s="26"/>
      <c r="P77" s="26"/>
      <c r="Q77" s="26"/>
      <c r="R77" s="26"/>
      <c r="S77" s="26">
        <v>1</v>
      </c>
      <c r="T77" s="26"/>
      <c r="U77" s="26"/>
      <c r="V77" s="26">
        <v>1</v>
      </c>
      <c r="W77" s="26"/>
      <c r="X77" s="26"/>
      <c r="Y77" s="41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35">
        <v>0</v>
      </c>
      <c r="F78" s="34"/>
      <c r="G78" s="34"/>
      <c r="H78" s="34"/>
      <c r="I78" s="34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23"/>
      <c r="Z78" s="35"/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35">
        <v>0</v>
      </c>
      <c r="F79" s="34">
        <v>2</v>
      </c>
      <c r="G79" s="34">
        <v>2</v>
      </c>
      <c r="H79" s="34"/>
      <c r="I79" s="34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41">
        <v>2</v>
      </c>
      <c r="Z79" s="35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26">
        <v>1</v>
      </c>
      <c r="F80" s="188">
        <v>12</v>
      </c>
      <c r="G80" s="188">
        <v>11</v>
      </c>
      <c r="H80" s="188">
        <v>1</v>
      </c>
      <c r="I80" s="188"/>
      <c r="J80" s="26">
        <v>6</v>
      </c>
      <c r="K80" s="26">
        <v>3</v>
      </c>
      <c r="L80" s="26">
        <v>1</v>
      </c>
      <c r="M80" s="26">
        <v>2</v>
      </c>
      <c r="N80" s="26"/>
      <c r="O80" s="26"/>
      <c r="P80" s="26"/>
      <c r="Q80" s="26"/>
      <c r="R80" s="26"/>
      <c r="S80" s="26">
        <v>6</v>
      </c>
      <c r="T80" s="26"/>
      <c r="U80" s="26">
        <v>2</v>
      </c>
      <c r="V80" s="26">
        <v>4</v>
      </c>
      <c r="W80" s="26"/>
      <c r="X80" s="26"/>
      <c r="Y80" s="41">
        <v>6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35">
        <v>0</v>
      </c>
      <c r="F81" s="34"/>
      <c r="G81" s="34"/>
      <c r="H81" s="34"/>
      <c r="I81" s="34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41"/>
      <c r="Z81" s="35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31">
        <v>1</v>
      </c>
      <c r="F82" s="191">
        <v>1</v>
      </c>
      <c r="G82" s="191">
        <v>1</v>
      </c>
      <c r="H82" s="191"/>
      <c r="I82" s="191"/>
      <c r="J82" s="31">
        <v>2</v>
      </c>
      <c r="K82" s="31">
        <v>2</v>
      </c>
      <c r="L82" s="31"/>
      <c r="M82" s="31"/>
      <c r="N82" s="31"/>
      <c r="O82" s="31"/>
      <c r="P82" s="31"/>
      <c r="Q82" s="31"/>
      <c r="R82" s="31"/>
      <c r="S82" s="31">
        <v>2</v>
      </c>
      <c r="T82" s="31"/>
      <c r="U82" s="31">
        <v>2</v>
      </c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26">
        <v>2</v>
      </c>
      <c r="F83" s="188">
        <v>12</v>
      </c>
      <c r="G83" s="188">
        <v>12</v>
      </c>
      <c r="H83" s="188"/>
      <c r="I83" s="188"/>
      <c r="J83" s="26">
        <v>6</v>
      </c>
      <c r="K83" s="26">
        <v>5</v>
      </c>
      <c r="L83" s="26"/>
      <c r="M83" s="26">
        <v>1</v>
      </c>
      <c r="N83" s="26"/>
      <c r="O83" s="26"/>
      <c r="P83" s="26"/>
      <c r="Q83" s="26"/>
      <c r="R83" s="26"/>
      <c r="S83" s="26">
        <v>6</v>
      </c>
      <c r="T83" s="26"/>
      <c r="U83" s="26">
        <v>5</v>
      </c>
      <c r="V83" s="26">
        <v>1</v>
      </c>
      <c r="W83" s="26"/>
      <c r="X83" s="26"/>
      <c r="Y83" s="41">
        <v>8</v>
      </c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35">
        <v>0</v>
      </c>
      <c r="F84" s="34">
        <v>9</v>
      </c>
      <c r="G84" s="34">
        <v>8</v>
      </c>
      <c r="H84" s="34">
        <v>1</v>
      </c>
      <c r="I84" s="34"/>
      <c r="J84" s="35">
        <v>7</v>
      </c>
      <c r="K84" s="35"/>
      <c r="L84" s="35">
        <v>1</v>
      </c>
      <c r="M84" s="35">
        <v>2</v>
      </c>
      <c r="N84" s="35">
        <v>4</v>
      </c>
      <c r="O84" s="35"/>
      <c r="P84" s="35">
        <v>4</v>
      </c>
      <c r="Q84" s="35"/>
      <c r="R84" s="35"/>
      <c r="S84" s="35">
        <v>7</v>
      </c>
      <c r="T84" s="35"/>
      <c r="U84" s="35">
        <v>5</v>
      </c>
      <c r="V84" s="35">
        <v>2</v>
      </c>
      <c r="W84" s="35"/>
      <c r="X84" s="35"/>
      <c r="Y84" s="41">
        <v>1</v>
      </c>
      <c r="Z84" s="35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35">
        <v>0</v>
      </c>
      <c r="F85" s="34"/>
      <c r="G85" s="34"/>
      <c r="H85" s="34"/>
      <c r="I85" s="34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23"/>
      <c r="Z85" s="35"/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35">
        <v>0</v>
      </c>
      <c r="F86" s="34"/>
      <c r="G86" s="34"/>
      <c r="H86" s="34"/>
      <c r="I86" s="34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41"/>
      <c r="Z86" s="35"/>
    </row>
    <row r="87" spans="1:26" s="24" customFormat="1">
      <c r="A87" s="27" t="s">
        <v>159</v>
      </c>
      <c r="B87" s="355" t="s">
        <v>63</v>
      </c>
      <c r="C87" s="356"/>
      <c r="D87" s="357"/>
      <c r="E87" s="26">
        <v>1</v>
      </c>
      <c r="F87" s="188"/>
      <c r="G87" s="188"/>
      <c r="H87" s="188"/>
      <c r="I87" s="188"/>
      <c r="J87" s="26">
        <v>1</v>
      </c>
      <c r="K87" s="26">
        <v>1</v>
      </c>
      <c r="L87" s="26"/>
      <c r="M87" s="26"/>
      <c r="N87" s="26"/>
      <c r="O87" s="26"/>
      <c r="P87" s="26"/>
      <c r="Q87" s="26"/>
      <c r="R87" s="26"/>
      <c r="S87" s="26">
        <v>1</v>
      </c>
      <c r="T87" s="26"/>
      <c r="U87" s="26">
        <v>1</v>
      </c>
      <c r="V87" s="26"/>
      <c r="W87" s="26"/>
      <c r="X87" s="26"/>
      <c r="Y87" s="41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35">
        <v>0</v>
      </c>
      <c r="F88" s="34"/>
      <c r="G88" s="34"/>
      <c r="H88" s="34"/>
      <c r="I88" s="34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43"/>
      <c r="Z88" s="35"/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35">
        <v>0</v>
      </c>
      <c r="F89" s="34"/>
      <c r="G89" s="34"/>
      <c r="H89" s="34"/>
      <c r="I89" s="34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41"/>
      <c r="Z89" s="35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26">
        <v>20</v>
      </c>
      <c r="F90" s="188">
        <v>33</v>
      </c>
      <c r="G90" s="188">
        <v>28</v>
      </c>
      <c r="H90" s="188">
        <v>5</v>
      </c>
      <c r="I90" s="188"/>
      <c r="J90" s="26">
        <v>13</v>
      </c>
      <c r="K90" s="26">
        <v>11</v>
      </c>
      <c r="L90" s="26"/>
      <c r="M90" s="26">
        <v>1</v>
      </c>
      <c r="N90" s="26">
        <v>1</v>
      </c>
      <c r="O90" s="26"/>
      <c r="P90" s="26">
        <v>1</v>
      </c>
      <c r="Q90" s="26"/>
      <c r="R90" s="26"/>
      <c r="S90" s="26">
        <v>13</v>
      </c>
      <c r="T90" s="26"/>
      <c r="U90" s="26">
        <v>12</v>
      </c>
      <c r="V90" s="26">
        <v>1</v>
      </c>
      <c r="W90" s="26"/>
      <c r="X90" s="26"/>
      <c r="Y90" s="41">
        <v>35</v>
      </c>
      <c r="Z90" s="26"/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35">
        <v>0</v>
      </c>
      <c r="F91" s="34"/>
      <c r="G91" s="34"/>
      <c r="H91" s="34"/>
      <c r="I91" s="34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41"/>
      <c r="Z91" s="35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26">
        <v>2</v>
      </c>
      <c r="F92" s="188">
        <v>51</v>
      </c>
      <c r="G92" s="188">
        <v>38</v>
      </c>
      <c r="H92" s="188">
        <v>13</v>
      </c>
      <c r="I92" s="188"/>
      <c r="J92" s="26">
        <v>33</v>
      </c>
      <c r="K92" s="26">
        <v>22</v>
      </c>
      <c r="L92" s="26"/>
      <c r="M92" s="26">
        <v>9</v>
      </c>
      <c r="N92" s="26">
        <v>2</v>
      </c>
      <c r="O92" s="26"/>
      <c r="P92" s="26">
        <v>2</v>
      </c>
      <c r="Q92" s="26"/>
      <c r="R92" s="26"/>
      <c r="S92" s="26">
        <v>33</v>
      </c>
      <c r="T92" s="26"/>
      <c r="U92" s="26">
        <v>32</v>
      </c>
      <c r="V92" s="26">
        <v>1</v>
      </c>
      <c r="W92" s="26"/>
      <c r="X92" s="26"/>
      <c r="Y92" s="41">
        <v>7</v>
      </c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35">
        <v>0</v>
      </c>
      <c r="F93" s="34"/>
      <c r="G93" s="34"/>
      <c r="H93" s="34"/>
      <c r="I93" s="34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41"/>
      <c r="Z93" s="35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26">
        <v>2</v>
      </c>
      <c r="F94" s="188">
        <v>17</v>
      </c>
      <c r="G94" s="188">
        <v>12</v>
      </c>
      <c r="H94" s="188">
        <v>5</v>
      </c>
      <c r="I94" s="188"/>
      <c r="J94" s="26">
        <v>6</v>
      </c>
      <c r="K94" s="26">
        <v>4</v>
      </c>
      <c r="L94" s="26"/>
      <c r="M94" s="26">
        <v>1</v>
      </c>
      <c r="N94" s="26">
        <v>1</v>
      </c>
      <c r="O94" s="26"/>
      <c r="P94" s="26"/>
      <c r="Q94" s="26">
        <v>1</v>
      </c>
      <c r="R94" s="26"/>
      <c r="S94" s="26">
        <v>6</v>
      </c>
      <c r="T94" s="26"/>
      <c r="U94" s="26">
        <v>6</v>
      </c>
      <c r="V94" s="26"/>
      <c r="W94" s="26"/>
      <c r="X94" s="26"/>
      <c r="Y94" s="41">
        <v>8</v>
      </c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35">
        <v>0</v>
      </c>
      <c r="F95" s="34">
        <v>2</v>
      </c>
      <c r="G95" s="34">
        <v>2</v>
      </c>
      <c r="H95" s="34"/>
      <c r="I95" s="34"/>
      <c r="J95" s="35">
        <v>2</v>
      </c>
      <c r="K95" s="35">
        <v>1</v>
      </c>
      <c r="L95" s="35"/>
      <c r="M95" s="35">
        <v>1</v>
      </c>
      <c r="N95" s="35"/>
      <c r="O95" s="35"/>
      <c r="P95" s="35"/>
      <c r="Q95" s="35"/>
      <c r="R95" s="35"/>
      <c r="S95" s="35">
        <v>2</v>
      </c>
      <c r="T95" s="35"/>
      <c r="U95" s="35"/>
      <c r="V95" s="35">
        <v>2</v>
      </c>
      <c r="W95" s="35"/>
      <c r="X95" s="35"/>
      <c r="Y95" s="41"/>
      <c r="Z95" s="35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35">
        <v>0</v>
      </c>
      <c r="F96" s="34"/>
      <c r="G96" s="34"/>
      <c r="H96" s="34"/>
      <c r="I96" s="34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41"/>
      <c r="Z96" s="35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26">
        <v>9</v>
      </c>
      <c r="F97" s="188">
        <v>161</v>
      </c>
      <c r="G97" s="188">
        <v>134</v>
      </c>
      <c r="H97" s="188">
        <v>22</v>
      </c>
      <c r="I97" s="188">
        <v>5</v>
      </c>
      <c r="J97" s="26">
        <v>113</v>
      </c>
      <c r="K97" s="26">
        <v>96</v>
      </c>
      <c r="L97" s="26">
        <v>4</v>
      </c>
      <c r="M97" s="26"/>
      <c r="N97" s="26">
        <v>13</v>
      </c>
      <c r="O97" s="26"/>
      <c r="P97" s="26">
        <v>13</v>
      </c>
      <c r="Q97" s="26"/>
      <c r="R97" s="26"/>
      <c r="S97" s="26">
        <v>113</v>
      </c>
      <c r="T97" s="26"/>
      <c r="U97" s="26">
        <v>108</v>
      </c>
      <c r="V97" s="26">
        <v>5</v>
      </c>
      <c r="W97" s="26"/>
      <c r="X97" s="26"/>
      <c r="Y97" s="41">
        <v>30</v>
      </c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35">
        <v>0</v>
      </c>
      <c r="F98" s="34">
        <v>8</v>
      </c>
      <c r="G98" s="34">
        <v>6</v>
      </c>
      <c r="H98" s="34">
        <v>1</v>
      </c>
      <c r="I98" s="34">
        <v>1</v>
      </c>
      <c r="J98" s="35">
        <v>6</v>
      </c>
      <c r="K98" s="35">
        <v>6</v>
      </c>
      <c r="L98" s="35"/>
      <c r="M98" s="35"/>
      <c r="N98" s="35"/>
      <c r="O98" s="35"/>
      <c r="P98" s="35"/>
      <c r="Q98" s="35"/>
      <c r="R98" s="35"/>
      <c r="S98" s="35">
        <v>6</v>
      </c>
      <c r="T98" s="35"/>
      <c r="U98" s="35">
        <v>4</v>
      </c>
      <c r="V98" s="35">
        <v>2</v>
      </c>
      <c r="W98" s="35"/>
      <c r="X98" s="35"/>
      <c r="Y98" s="41"/>
      <c r="Z98" s="35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35">
        <v>0</v>
      </c>
      <c r="F99" s="34"/>
      <c r="G99" s="34"/>
      <c r="H99" s="34"/>
      <c r="I99" s="34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41"/>
      <c r="Z99" s="35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26">
        <v>2</v>
      </c>
      <c r="F100" s="188">
        <v>2</v>
      </c>
      <c r="G100" s="188">
        <v>2</v>
      </c>
      <c r="H100" s="188"/>
      <c r="I100" s="188"/>
      <c r="J100" s="26">
        <v>1</v>
      </c>
      <c r="K100" s="26">
        <v>1</v>
      </c>
      <c r="L100" s="26"/>
      <c r="M100" s="26"/>
      <c r="N100" s="26"/>
      <c r="O100" s="26"/>
      <c r="P100" s="26"/>
      <c r="Q100" s="26"/>
      <c r="R100" s="26"/>
      <c r="S100" s="26">
        <v>1</v>
      </c>
      <c r="T100" s="26"/>
      <c r="U100" s="26">
        <v>1</v>
      </c>
      <c r="V100" s="26"/>
      <c r="W100" s="26"/>
      <c r="X100" s="26"/>
      <c r="Y100" s="41">
        <v>3</v>
      </c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35">
        <v>0</v>
      </c>
      <c r="F101" s="34"/>
      <c r="G101" s="34"/>
      <c r="H101" s="34"/>
      <c r="I101" s="34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41"/>
      <c r="Z101" s="35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26">
        <v>6</v>
      </c>
      <c r="F102" s="188">
        <v>29</v>
      </c>
      <c r="G102" s="188">
        <v>26</v>
      </c>
      <c r="H102" s="188">
        <v>3</v>
      </c>
      <c r="I102" s="188"/>
      <c r="J102" s="26">
        <v>23</v>
      </c>
      <c r="K102" s="26">
        <v>13</v>
      </c>
      <c r="L102" s="26">
        <v>1</v>
      </c>
      <c r="M102" s="26">
        <v>9</v>
      </c>
      <c r="N102" s="26"/>
      <c r="O102" s="26"/>
      <c r="P102" s="26"/>
      <c r="Q102" s="26"/>
      <c r="R102" s="26"/>
      <c r="S102" s="26">
        <v>23</v>
      </c>
      <c r="T102" s="26"/>
      <c r="U102" s="26">
        <v>19</v>
      </c>
      <c r="V102" s="26">
        <v>4</v>
      </c>
      <c r="W102" s="26"/>
      <c r="X102" s="26"/>
      <c r="Y102" s="41">
        <v>9</v>
      </c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35">
        <v>0</v>
      </c>
      <c r="F103" s="34"/>
      <c r="G103" s="34"/>
      <c r="H103" s="34"/>
      <c r="I103" s="34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41"/>
      <c r="Z103" s="35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26">
        <v>0</v>
      </c>
      <c r="F104" s="188">
        <v>3</v>
      </c>
      <c r="G104" s="188">
        <v>3</v>
      </c>
      <c r="H104" s="188"/>
      <c r="I104" s="188"/>
      <c r="J104" s="26">
        <v>3</v>
      </c>
      <c r="K104" s="26">
        <v>3</v>
      </c>
      <c r="L104" s="26"/>
      <c r="M104" s="26"/>
      <c r="N104" s="26"/>
      <c r="O104" s="26"/>
      <c r="P104" s="26"/>
      <c r="Q104" s="26"/>
      <c r="R104" s="26"/>
      <c r="S104" s="26">
        <v>3</v>
      </c>
      <c r="T104" s="26"/>
      <c r="U104" s="26">
        <v>3</v>
      </c>
      <c r="V104" s="26"/>
      <c r="W104" s="26"/>
      <c r="X104" s="26"/>
      <c r="Y104" s="41"/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26">
        <v>1</v>
      </c>
      <c r="F105" s="188"/>
      <c r="G105" s="188"/>
      <c r="H105" s="188"/>
      <c r="I105" s="188"/>
      <c r="J105" s="26">
        <v>1</v>
      </c>
      <c r="K105" s="26">
        <v>1</v>
      </c>
      <c r="L105" s="26"/>
      <c r="M105" s="26"/>
      <c r="N105" s="26"/>
      <c r="O105" s="26"/>
      <c r="P105" s="26"/>
      <c r="Q105" s="26"/>
      <c r="R105" s="26"/>
      <c r="S105" s="26">
        <v>1</v>
      </c>
      <c r="T105" s="26"/>
      <c r="U105" s="26">
        <v>1</v>
      </c>
      <c r="V105" s="26"/>
      <c r="W105" s="26"/>
      <c r="X105" s="26"/>
      <c r="Y105" s="41"/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35">
        <v>0</v>
      </c>
      <c r="F106" s="34"/>
      <c r="G106" s="34"/>
      <c r="H106" s="34"/>
      <c r="I106" s="34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41"/>
      <c r="Z106" s="35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35">
        <v>0</v>
      </c>
      <c r="F107" s="34"/>
      <c r="G107" s="34"/>
      <c r="H107" s="34"/>
      <c r="I107" s="34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41"/>
      <c r="Z107" s="35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35">
        <v>0</v>
      </c>
      <c r="F108" s="34"/>
      <c r="G108" s="34"/>
      <c r="H108" s="34"/>
      <c r="I108" s="34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41"/>
      <c r="Z108" s="35"/>
    </row>
    <row r="109" spans="1:26" s="24" customFormat="1">
      <c r="A109" s="27" t="s">
        <v>202</v>
      </c>
      <c r="B109" s="355" t="s">
        <v>63</v>
      </c>
      <c r="C109" s="356"/>
      <c r="D109" s="357"/>
      <c r="E109" s="35">
        <v>0</v>
      </c>
      <c r="F109" s="34"/>
      <c r="G109" s="34"/>
      <c r="H109" s="34"/>
      <c r="I109" s="34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41"/>
      <c r="Z109" s="35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35">
        <v>0</v>
      </c>
      <c r="F110" s="34"/>
      <c r="G110" s="34"/>
      <c r="H110" s="34"/>
      <c r="I110" s="34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23"/>
      <c r="Z110" s="35"/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35">
        <v>0</v>
      </c>
      <c r="F111" s="34"/>
      <c r="G111" s="34"/>
      <c r="H111" s="34"/>
      <c r="I111" s="34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41"/>
      <c r="Z111" s="35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35">
        <v>0</v>
      </c>
      <c r="F112" s="34"/>
      <c r="G112" s="34"/>
      <c r="H112" s="34"/>
      <c r="I112" s="34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41"/>
      <c r="Z112" s="35"/>
    </row>
    <row r="113" spans="1:26" s="24" customFormat="1">
      <c r="A113" s="27" t="s">
        <v>209</v>
      </c>
      <c r="B113" s="355" t="s">
        <v>63</v>
      </c>
      <c r="C113" s="356"/>
      <c r="D113" s="357"/>
      <c r="E113" s="35">
        <v>0</v>
      </c>
      <c r="F113" s="34"/>
      <c r="G113" s="34"/>
      <c r="H113" s="34"/>
      <c r="I113" s="34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41"/>
      <c r="Z113" s="35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35">
        <v>0</v>
      </c>
      <c r="F114" s="34"/>
      <c r="G114" s="34"/>
      <c r="H114" s="34"/>
      <c r="I114" s="34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35">
        <v>0</v>
      </c>
      <c r="F115" s="34"/>
      <c r="G115" s="34"/>
      <c r="H115" s="34"/>
      <c r="I115" s="34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41"/>
      <c r="Z115" s="35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35">
        <v>1</v>
      </c>
      <c r="F116" s="34"/>
      <c r="G116" s="34"/>
      <c r="H116" s="34"/>
      <c r="I116" s="34"/>
      <c r="J116" s="35">
        <v>1</v>
      </c>
      <c r="K116" s="35">
        <v>1</v>
      </c>
      <c r="L116" s="35"/>
      <c r="M116" s="35"/>
      <c r="N116" s="35"/>
      <c r="O116" s="35"/>
      <c r="P116" s="35"/>
      <c r="Q116" s="35"/>
      <c r="R116" s="35"/>
      <c r="S116" s="35">
        <v>1</v>
      </c>
      <c r="T116" s="35"/>
      <c r="U116" s="35">
        <v>1</v>
      </c>
      <c r="V116" s="35"/>
      <c r="W116" s="35"/>
      <c r="X116" s="35"/>
      <c r="Y116" s="41"/>
      <c r="Z116" s="35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26">
        <v>0</v>
      </c>
      <c r="F117" s="188">
        <v>4</v>
      </c>
      <c r="G117" s="188">
        <v>3</v>
      </c>
      <c r="H117" s="188">
        <v>1</v>
      </c>
      <c r="I117" s="188"/>
      <c r="J117" s="26">
        <v>1</v>
      </c>
      <c r="K117" s="26">
        <v>1</v>
      </c>
      <c r="L117" s="26"/>
      <c r="M117" s="26"/>
      <c r="N117" s="26"/>
      <c r="O117" s="26"/>
      <c r="P117" s="26"/>
      <c r="Q117" s="26"/>
      <c r="R117" s="26"/>
      <c r="S117" s="26">
        <v>1</v>
      </c>
      <c r="T117" s="26"/>
      <c r="U117" s="26">
        <v>1</v>
      </c>
      <c r="V117" s="26"/>
      <c r="W117" s="26"/>
      <c r="X117" s="26"/>
      <c r="Y117" s="41">
        <v>2</v>
      </c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35">
        <v>0</v>
      </c>
      <c r="F118" s="34">
        <v>1</v>
      </c>
      <c r="G118" s="34">
        <v>1</v>
      </c>
      <c r="H118" s="34"/>
      <c r="I118" s="34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41">
        <v>1</v>
      </c>
      <c r="Z118" s="35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35">
        <v>0</v>
      </c>
      <c r="F119" s="34"/>
      <c r="G119" s="34"/>
      <c r="H119" s="34"/>
      <c r="I119" s="34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41"/>
      <c r="Z119" s="35"/>
    </row>
    <row r="120" spans="1:26" s="24" customFormat="1">
      <c r="A120" s="27" t="s">
        <v>222</v>
      </c>
      <c r="B120" s="355" t="s">
        <v>63</v>
      </c>
      <c r="C120" s="356"/>
      <c r="D120" s="357"/>
      <c r="E120" s="35">
        <v>0</v>
      </c>
      <c r="F120" s="34">
        <v>1</v>
      </c>
      <c r="G120" s="34">
        <v>1</v>
      </c>
      <c r="H120" s="34"/>
      <c r="I120" s="34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41">
        <v>1</v>
      </c>
      <c r="Z120" s="35"/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5">
        <v>0</v>
      </c>
      <c r="F121" s="34"/>
      <c r="G121" s="34"/>
      <c r="H121" s="34"/>
      <c r="I121" s="34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31">
        <v>440</v>
      </c>
      <c r="F122" s="191">
        <v>1985</v>
      </c>
      <c r="G122" s="191">
        <v>1818</v>
      </c>
      <c r="H122" s="191">
        <v>166</v>
      </c>
      <c r="I122" s="191">
        <v>1</v>
      </c>
      <c r="J122" s="31">
        <v>1116</v>
      </c>
      <c r="K122" s="31">
        <v>820</v>
      </c>
      <c r="L122" s="31">
        <v>39</v>
      </c>
      <c r="M122" s="31">
        <v>50</v>
      </c>
      <c r="N122" s="31">
        <v>207</v>
      </c>
      <c r="O122" s="31">
        <v>16</v>
      </c>
      <c r="P122" s="31">
        <v>191</v>
      </c>
      <c r="Q122" s="31"/>
      <c r="R122" s="31"/>
      <c r="S122" s="31">
        <v>1116</v>
      </c>
      <c r="T122" s="31"/>
      <c r="U122" s="31">
        <v>1067</v>
      </c>
      <c r="V122" s="31">
        <v>48</v>
      </c>
      <c r="W122" s="31"/>
      <c r="X122" s="31"/>
      <c r="Y122" s="31">
        <v>1142</v>
      </c>
      <c r="Z122" s="31"/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35">
        <v>0</v>
      </c>
      <c r="F123" s="34"/>
      <c r="G123" s="34"/>
      <c r="H123" s="34"/>
      <c r="I123" s="34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1"/>
      <c r="Z123" s="35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31">
        <v>7</v>
      </c>
      <c r="F124" s="191">
        <v>41</v>
      </c>
      <c r="G124" s="191">
        <v>26</v>
      </c>
      <c r="H124" s="191">
        <v>14</v>
      </c>
      <c r="I124" s="191">
        <v>1</v>
      </c>
      <c r="J124" s="31">
        <v>19</v>
      </c>
      <c r="K124" s="31">
        <v>5</v>
      </c>
      <c r="L124" s="31">
        <v>3</v>
      </c>
      <c r="M124" s="31">
        <v>5</v>
      </c>
      <c r="N124" s="31">
        <v>6</v>
      </c>
      <c r="O124" s="31">
        <v>1</v>
      </c>
      <c r="P124" s="31">
        <v>5</v>
      </c>
      <c r="Q124" s="31"/>
      <c r="R124" s="31"/>
      <c r="S124" s="31">
        <v>19</v>
      </c>
      <c r="T124" s="31"/>
      <c r="U124" s="31">
        <v>14</v>
      </c>
      <c r="V124" s="31">
        <v>5</v>
      </c>
      <c r="W124" s="31"/>
      <c r="X124" s="31"/>
      <c r="Y124" s="31">
        <v>14</v>
      </c>
      <c r="Z124" s="31"/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31">
        <v>1</v>
      </c>
      <c r="F125" s="191">
        <v>5</v>
      </c>
      <c r="G125" s="191">
        <v>3</v>
      </c>
      <c r="H125" s="191">
        <v>2</v>
      </c>
      <c r="I125" s="191"/>
      <c r="J125" s="31">
        <v>3</v>
      </c>
      <c r="K125" s="31">
        <v>2</v>
      </c>
      <c r="L125" s="31"/>
      <c r="M125" s="31">
        <v>1</v>
      </c>
      <c r="N125" s="31"/>
      <c r="O125" s="31"/>
      <c r="P125" s="31"/>
      <c r="Q125" s="31"/>
      <c r="R125" s="31"/>
      <c r="S125" s="31">
        <v>3</v>
      </c>
      <c r="T125" s="31"/>
      <c r="U125" s="31">
        <v>3</v>
      </c>
      <c r="V125" s="31"/>
      <c r="W125" s="31"/>
      <c r="X125" s="31"/>
      <c r="Y125" s="31">
        <v>1</v>
      </c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31">
        <v>0</v>
      </c>
      <c r="F126" s="191">
        <v>5</v>
      </c>
      <c r="G126" s="191">
        <v>5</v>
      </c>
      <c r="H126" s="191"/>
      <c r="I126" s="191"/>
      <c r="J126" s="31">
        <v>1</v>
      </c>
      <c r="K126" s="31"/>
      <c r="L126" s="31"/>
      <c r="M126" s="31">
        <v>1</v>
      </c>
      <c r="N126" s="31"/>
      <c r="O126" s="31"/>
      <c r="P126" s="31"/>
      <c r="Q126" s="31"/>
      <c r="R126" s="31"/>
      <c r="S126" s="31">
        <v>1</v>
      </c>
      <c r="T126" s="31"/>
      <c r="U126" s="31">
        <v>1</v>
      </c>
      <c r="V126" s="31"/>
      <c r="W126" s="31"/>
      <c r="X126" s="31"/>
      <c r="Y126" s="31">
        <v>4</v>
      </c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35">
        <v>0</v>
      </c>
      <c r="F127" s="34"/>
      <c r="G127" s="34"/>
      <c r="H127" s="34"/>
      <c r="I127" s="34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1"/>
      <c r="Z127" s="35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35">
        <v>0</v>
      </c>
      <c r="F128" s="34"/>
      <c r="G128" s="34"/>
      <c r="H128" s="34"/>
      <c r="I128" s="34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1"/>
      <c r="Z128" s="35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31">
        <v>6</v>
      </c>
      <c r="F129" s="191">
        <v>8</v>
      </c>
      <c r="G129" s="191">
        <v>6</v>
      </c>
      <c r="H129" s="191">
        <v>2</v>
      </c>
      <c r="I129" s="191"/>
      <c r="J129" s="31">
        <v>3</v>
      </c>
      <c r="K129" s="31">
        <v>2</v>
      </c>
      <c r="L129" s="31"/>
      <c r="M129" s="31"/>
      <c r="N129" s="31">
        <v>1</v>
      </c>
      <c r="O129" s="31">
        <v>1</v>
      </c>
      <c r="P129" s="31"/>
      <c r="Q129" s="31"/>
      <c r="R129" s="31"/>
      <c r="S129" s="31">
        <v>3</v>
      </c>
      <c r="T129" s="31"/>
      <c r="U129" s="31">
        <v>2</v>
      </c>
      <c r="V129" s="31">
        <v>1</v>
      </c>
      <c r="W129" s="31"/>
      <c r="X129" s="31"/>
      <c r="Y129" s="31">
        <v>9</v>
      </c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5">
        <v>0</v>
      </c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35">
        <v>0</v>
      </c>
      <c r="F131" s="34"/>
      <c r="G131" s="34"/>
      <c r="H131" s="34"/>
      <c r="I131" s="34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1"/>
      <c r="Z131" s="35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35">
        <v>0</v>
      </c>
      <c r="F132" s="34"/>
      <c r="G132" s="34"/>
      <c r="H132" s="34"/>
      <c r="I132" s="34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1"/>
      <c r="Z132" s="35"/>
    </row>
    <row r="133" spans="1:26" s="32" customFormat="1">
      <c r="A133" s="29" t="s">
        <v>246</v>
      </c>
      <c r="B133" s="379" t="s">
        <v>63</v>
      </c>
      <c r="C133" s="380"/>
      <c r="D133" s="381"/>
      <c r="E133" s="35">
        <v>0</v>
      </c>
      <c r="F133" s="34"/>
      <c r="G133" s="34"/>
      <c r="H133" s="34"/>
      <c r="I133" s="34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1"/>
      <c r="Z133" s="35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3">
        <v>17</v>
      </c>
      <c r="F134" s="22">
        <v>57</v>
      </c>
      <c r="G134" s="22">
        <v>35</v>
      </c>
      <c r="H134" s="22">
        <v>22</v>
      </c>
      <c r="I134" s="22"/>
      <c r="J134" s="23">
        <v>17</v>
      </c>
      <c r="K134" s="23">
        <v>9</v>
      </c>
      <c r="L134" s="23">
        <v>3</v>
      </c>
      <c r="M134" s="23">
        <v>1</v>
      </c>
      <c r="N134" s="23">
        <v>4</v>
      </c>
      <c r="O134" s="23"/>
      <c r="P134" s="23">
        <v>4</v>
      </c>
      <c r="Q134" s="23"/>
      <c r="R134" s="23"/>
      <c r="S134" s="23">
        <v>17</v>
      </c>
      <c r="T134" s="23"/>
      <c r="U134" s="23">
        <v>11</v>
      </c>
      <c r="V134" s="23">
        <v>6</v>
      </c>
      <c r="W134" s="23"/>
      <c r="X134" s="23"/>
      <c r="Y134" s="35">
        <v>35</v>
      </c>
      <c r="Z134" s="23"/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 t="shared" ref="E135:Q135" si="0">SUM(E21:E134)</f>
        <v>768</v>
      </c>
      <c r="F135" s="40">
        <f t="shared" si="0"/>
        <v>3279</v>
      </c>
      <c r="G135" s="22">
        <f t="shared" si="0"/>
        <v>2884</v>
      </c>
      <c r="H135" s="22">
        <f t="shared" si="0"/>
        <v>377</v>
      </c>
      <c r="I135" s="22">
        <f t="shared" si="0"/>
        <v>18</v>
      </c>
      <c r="J135" s="21">
        <f t="shared" si="0"/>
        <v>1956</v>
      </c>
      <c r="K135" s="23">
        <f t="shared" si="0"/>
        <v>1375</v>
      </c>
      <c r="L135" s="23">
        <f t="shared" si="0"/>
        <v>108</v>
      </c>
      <c r="M135" s="23">
        <f t="shared" si="0"/>
        <v>146</v>
      </c>
      <c r="N135" s="23">
        <f t="shared" si="0"/>
        <v>327</v>
      </c>
      <c r="O135" s="23">
        <f t="shared" si="0"/>
        <v>36</v>
      </c>
      <c r="P135" s="23">
        <f t="shared" si="0"/>
        <v>287</v>
      </c>
      <c r="Q135" s="23">
        <f t="shared" si="0"/>
        <v>4</v>
      </c>
      <c r="R135" s="23">
        <v>0</v>
      </c>
      <c r="S135" s="23">
        <f>SUM(S21:S134)</f>
        <v>1956</v>
      </c>
      <c r="T135" s="23">
        <v>0</v>
      </c>
      <c r="U135" s="23">
        <f>SUM(U21:U134)</f>
        <v>1738</v>
      </c>
      <c r="V135" s="23">
        <f>SUM(V21:V134)</f>
        <v>218</v>
      </c>
      <c r="W135" s="23">
        <v>0</v>
      </c>
      <c r="X135" s="23">
        <v>0</v>
      </c>
      <c r="Y135" s="23">
        <f>SUM(Y21:Y134)</f>
        <v>1696</v>
      </c>
      <c r="Z135" s="23">
        <f>SUM(Z21:Z134)</f>
        <v>1</v>
      </c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6"/>
  <sheetViews>
    <sheetView topLeftCell="A97" workbookViewId="0">
      <selection activeCell="E135" sqref="E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256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265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85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85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>
        <f>SUM(E21:E36)</f>
        <v>43</v>
      </c>
      <c r="F20" s="186">
        <f t="shared" ref="F20:Z20" si="0">SUM(F21:F36)</f>
        <v>164</v>
      </c>
      <c r="G20" s="186">
        <f t="shared" si="0"/>
        <v>140</v>
      </c>
      <c r="H20" s="22">
        <f t="shared" si="0"/>
        <v>23</v>
      </c>
      <c r="I20" s="22">
        <f t="shared" si="0"/>
        <v>1</v>
      </c>
      <c r="J20" s="22">
        <f t="shared" si="0"/>
        <v>115</v>
      </c>
      <c r="K20" s="22">
        <f t="shared" si="0"/>
        <v>58</v>
      </c>
      <c r="L20" s="22">
        <f t="shared" si="0"/>
        <v>6</v>
      </c>
      <c r="M20" s="22">
        <f t="shared" si="0"/>
        <v>18</v>
      </c>
      <c r="N20" s="22">
        <f t="shared" si="0"/>
        <v>33</v>
      </c>
      <c r="O20" s="22">
        <f t="shared" si="0"/>
        <v>8</v>
      </c>
      <c r="P20" s="22">
        <f t="shared" si="0"/>
        <v>21</v>
      </c>
      <c r="Q20" s="22">
        <f t="shared" si="0"/>
        <v>4</v>
      </c>
      <c r="R20" s="22">
        <f t="shared" si="0"/>
        <v>3</v>
      </c>
      <c r="S20" s="22">
        <f t="shared" si="0"/>
        <v>118</v>
      </c>
      <c r="T20" s="22">
        <f t="shared" si="0"/>
        <v>3</v>
      </c>
      <c r="U20" s="22">
        <f t="shared" si="0"/>
        <v>87</v>
      </c>
      <c r="V20" s="22">
        <f t="shared" si="0"/>
        <v>19</v>
      </c>
      <c r="W20" s="22">
        <f t="shared" si="0"/>
        <v>0</v>
      </c>
      <c r="X20" s="22">
        <f t="shared" si="0"/>
        <v>0</v>
      </c>
      <c r="Y20" s="22">
        <f t="shared" si="0"/>
        <v>62</v>
      </c>
      <c r="Z20" s="42">
        <f t="shared" si="0"/>
        <v>27</v>
      </c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3</v>
      </c>
      <c r="F21" s="188">
        <v>37</v>
      </c>
      <c r="G21" s="188">
        <v>34</v>
      </c>
      <c r="H21" s="188">
        <v>3</v>
      </c>
      <c r="I21" s="188"/>
      <c r="J21" s="26">
        <v>27</v>
      </c>
      <c r="K21" s="26">
        <v>16</v>
      </c>
      <c r="L21" s="26">
        <v>2</v>
      </c>
      <c r="M21" s="26">
        <v>3</v>
      </c>
      <c r="N21" s="26">
        <v>6</v>
      </c>
      <c r="O21" s="26">
        <v>1</v>
      </c>
      <c r="P21" s="26">
        <v>5</v>
      </c>
      <c r="Q21" s="26"/>
      <c r="R21" s="26">
        <v>1</v>
      </c>
      <c r="S21" s="26">
        <v>28</v>
      </c>
      <c r="T21" s="26"/>
      <c r="U21" s="26">
        <v>19</v>
      </c>
      <c r="V21" s="26">
        <v>2</v>
      </c>
      <c r="W21" s="26"/>
      <c r="X21" s="26"/>
      <c r="Y21" s="26">
        <v>9</v>
      </c>
      <c r="Z21" s="26">
        <v>2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4</v>
      </c>
      <c r="F22" s="188">
        <v>31</v>
      </c>
      <c r="G22" s="188">
        <v>25</v>
      </c>
      <c r="H22" s="188">
        <v>5</v>
      </c>
      <c r="I22" s="188">
        <v>1</v>
      </c>
      <c r="J22" s="26">
        <v>20</v>
      </c>
      <c r="K22" s="26">
        <v>11</v>
      </c>
      <c r="L22" s="26">
        <v>1</v>
      </c>
      <c r="M22" s="26">
        <v>5</v>
      </c>
      <c r="N22" s="26">
        <v>3</v>
      </c>
      <c r="O22" s="26">
        <v>1</v>
      </c>
      <c r="P22" s="26">
        <v>1</v>
      </c>
      <c r="Q22" s="26">
        <v>1</v>
      </c>
      <c r="R22" s="26">
        <v>1</v>
      </c>
      <c r="S22" s="26">
        <v>21</v>
      </c>
      <c r="T22" s="26"/>
      <c r="U22" s="26">
        <v>17</v>
      </c>
      <c r="V22" s="26">
        <v>1</v>
      </c>
      <c r="W22" s="26"/>
      <c r="X22" s="26"/>
      <c r="Y22" s="26">
        <v>8</v>
      </c>
      <c r="Z22" s="26">
        <v>1</v>
      </c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/>
      <c r="F23" s="188">
        <v>1</v>
      </c>
      <c r="G23" s="188">
        <v>1</v>
      </c>
      <c r="H23" s="188"/>
      <c r="I23" s="188"/>
      <c r="J23" s="26">
        <v>1</v>
      </c>
      <c r="K23" s="26">
        <v>1</v>
      </c>
      <c r="L23" s="26"/>
      <c r="M23" s="26"/>
      <c r="N23" s="26"/>
      <c r="O23" s="26"/>
      <c r="P23" s="26"/>
      <c r="Q23" s="26"/>
      <c r="R23" s="26"/>
      <c r="S23" s="26">
        <v>1</v>
      </c>
      <c r="T23" s="26"/>
      <c r="U23" s="26">
        <v>1</v>
      </c>
      <c r="V23" s="26"/>
      <c r="W23" s="26"/>
      <c r="X23" s="26"/>
      <c r="Y23" s="26"/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/>
      <c r="F24" s="188">
        <v>1</v>
      </c>
      <c r="G24" s="188">
        <v>1</v>
      </c>
      <c r="H24" s="188"/>
      <c r="I24" s="188"/>
      <c r="J24" s="26">
        <v>1</v>
      </c>
      <c r="K24" s="26"/>
      <c r="L24" s="26"/>
      <c r="M24" s="26">
        <v>1</v>
      </c>
      <c r="N24" s="26"/>
      <c r="O24" s="26"/>
      <c r="P24" s="26"/>
      <c r="Q24" s="26"/>
      <c r="R24" s="26"/>
      <c r="S24" s="26">
        <v>1</v>
      </c>
      <c r="T24" s="26"/>
      <c r="U24" s="26"/>
      <c r="V24" s="26"/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/>
      <c r="F25" s="188"/>
      <c r="G25" s="188"/>
      <c r="H25" s="188"/>
      <c r="I25" s="188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>
        <v>1</v>
      </c>
      <c r="F26" s="188">
        <v>2</v>
      </c>
      <c r="G26" s="188">
        <v>2</v>
      </c>
      <c r="H26" s="188"/>
      <c r="I26" s="188"/>
      <c r="J26" s="26">
        <v>2</v>
      </c>
      <c r="K26" s="26"/>
      <c r="L26" s="26"/>
      <c r="M26" s="26"/>
      <c r="N26" s="26">
        <v>2</v>
      </c>
      <c r="O26" s="26">
        <v>1</v>
      </c>
      <c r="P26" s="26">
        <v>1</v>
      </c>
      <c r="Q26" s="26"/>
      <c r="R26" s="26"/>
      <c r="S26" s="26">
        <v>2</v>
      </c>
      <c r="T26" s="26"/>
      <c r="U26" s="26">
        <v>1</v>
      </c>
      <c r="V26" s="26"/>
      <c r="W26" s="26"/>
      <c r="X26" s="26"/>
      <c r="Y26" s="26">
        <v>1</v>
      </c>
      <c r="Z26" s="26">
        <v>1</v>
      </c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/>
      <c r="F27" s="188">
        <v>2</v>
      </c>
      <c r="G27" s="188">
        <v>2</v>
      </c>
      <c r="H27" s="188"/>
      <c r="I27" s="188"/>
      <c r="J27" s="26">
        <v>2</v>
      </c>
      <c r="K27" s="26"/>
      <c r="L27" s="26"/>
      <c r="M27" s="26">
        <v>1</v>
      </c>
      <c r="N27" s="26">
        <v>1</v>
      </c>
      <c r="O27" s="26">
        <v>1</v>
      </c>
      <c r="P27" s="26"/>
      <c r="Q27" s="26"/>
      <c r="R27" s="26"/>
      <c r="S27" s="26">
        <v>2</v>
      </c>
      <c r="T27" s="26"/>
      <c r="U27" s="26">
        <v>2</v>
      </c>
      <c r="V27" s="26"/>
      <c r="W27" s="26"/>
      <c r="X27" s="26"/>
      <c r="Y27" s="26"/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>
        <v>4</v>
      </c>
      <c r="G28" s="188">
        <v>2</v>
      </c>
      <c r="H28" s="188">
        <v>2</v>
      </c>
      <c r="I28" s="188"/>
      <c r="J28" s="26">
        <v>1</v>
      </c>
      <c r="K28" s="26"/>
      <c r="L28" s="26"/>
      <c r="M28" s="26"/>
      <c r="N28" s="26">
        <v>1</v>
      </c>
      <c r="O28" s="26"/>
      <c r="P28" s="26">
        <v>1</v>
      </c>
      <c r="Q28" s="26"/>
      <c r="R28" s="26"/>
      <c r="S28" s="26">
        <v>1</v>
      </c>
      <c r="T28" s="26"/>
      <c r="U28" s="26">
        <v>1</v>
      </c>
      <c r="V28" s="26"/>
      <c r="W28" s="26"/>
      <c r="X28" s="26"/>
      <c r="Y28" s="26">
        <v>1</v>
      </c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/>
      <c r="F29" s="188"/>
      <c r="G29" s="188"/>
      <c r="H29" s="188"/>
      <c r="I29" s="188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/>
      <c r="F30" s="188">
        <v>1</v>
      </c>
      <c r="G30" s="188">
        <v>1</v>
      </c>
      <c r="H30" s="188"/>
      <c r="I30" s="188"/>
      <c r="J30" s="26">
        <v>1</v>
      </c>
      <c r="K30" s="26">
        <v>1</v>
      </c>
      <c r="L30" s="26"/>
      <c r="M30" s="26"/>
      <c r="N30" s="26"/>
      <c r="O30" s="26"/>
      <c r="P30" s="26"/>
      <c r="Q30" s="26"/>
      <c r="R30" s="26"/>
      <c r="S30" s="26">
        <v>1</v>
      </c>
      <c r="T30" s="26"/>
      <c r="U30" s="26">
        <v>1</v>
      </c>
      <c r="V30" s="26">
        <v>1</v>
      </c>
      <c r="W30" s="26"/>
      <c r="X30" s="26"/>
      <c r="Y30" s="26"/>
      <c r="Z30" s="26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/>
      <c r="F31" s="188"/>
      <c r="G31" s="188"/>
      <c r="H31" s="188"/>
      <c r="I31" s="188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2</v>
      </c>
      <c r="F32" s="188">
        <v>7</v>
      </c>
      <c r="G32" s="188">
        <v>7</v>
      </c>
      <c r="H32" s="188"/>
      <c r="I32" s="188"/>
      <c r="J32" s="26">
        <v>5</v>
      </c>
      <c r="K32" s="26">
        <v>2</v>
      </c>
      <c r="L32" s="26">
        <v>1</v>
      </c>
      <c r="M32" s="26">
        <v>1</v>
      </c>
      <c r="N32" s="26">
        <v>1</v>
      </c>
      <c r="O32" s="26"/>
      <c r="P32" s="26">
        <v>1</v>
      </c>
      <c r="Q32" s="26"/>
      <c r="R32" s="26"/>
      <c r="S32" s="26">
        <v>5</v>
      </c>
      <c r="T32" s="26"/>
      <c r="U32" s="26">
        <v>2</v>
      </c>
      <c r="V32" s="26">
        <v>3</v>
      </c>
      <c r="W32" s="26"/>
      <c r="X32" s="26"/>
      <c r="Y32" s="26">
        <v>4</v>
      </c>
      <c r="Z32" s="26">
        <v>3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6</v>
      </c>
      <c r="F33" s="192">
        <v>25</v>
      </c>
      <c r="G33" s="192">
        <v>21</v>
      </c>
      <c r="H33" s="192">
        <v>4</v>
      </c>
      <c r="I33" s="192"/>
      <c r="J33" s="30">
        <v>18</v>
      </c>
      <c r="K33" s="30">
        <v>8</v>
      </c>
      <c r="L33" s="30">
        <v>1</v>
      </c>
      <c r="M33" s="30">
        <v>6</v>
      </c>
      <c r="N33" s="23">
        <v>3</v>
      </c>
      <c r="O33" s="23"/>
      <c r="P33" s="23">
        <v>3</v>
      </c>
      <c r="Q33" s="23"/>
      <c r="R33" s="23"/>
      <c r="S33" s="23">
        <v>18</v>
      </c>
      <c r="T33" s="23">
        <v>1</v>
      </c>
      <c r="U33" s="23">
        <v>9</v>
      </c>
      <c r="V33" s="23">
        <v>9</v>
      </c>
      <c r="W33" s="23"/>
      <c r="X33" s="23"/>
      <c r="Y33" s="23">
        <v>8</v>
      </c>
      <c r="Z33" s="23">
        <v>3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/>
      <c r="F34" s="188"/>
      <c r="G34" s="188"/>
      <c r="H34" s="188"/>
      <c r="I34" s="188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25</v>
      </c>
      <c r="F35" s="188">
        <v>38</v>
      </c>
      <c r="G35" s="188">
        <v>34</v>
      </c>
      <c r="H35" s="188">
        <v>4</v>
      </c>
      <c r="I35" s="188"/>
      <c r="J35" s="26">
        <v>27</v>
      </c>
      <c r="K35" s="26">
        <v>14</v>
      </c>
      <c r="L35" s="26"/>
      <c r="M35" s="26">
        <v>1</v>
      </c>
      <c r="N35" s="26">
        <v>12</v>
      </c>
      <c r="O35" s="26">
        <v>4</v>
      </c>
      <c r="P35" s="26">
        <v>5</v>
      </c>
      <c r="Q35" s="26">
        <v>3</v>
      </c>
      <c r="R35" s="26">
        <v>1</v>
      </c>
      <c r="S35" s="26">
        <v>28</v>
      </c>
      <c r="T35" s="26">
        <v>1</v>
      </c>
      <c r="U35" s="26">
        <v>25</v>
      </c>
      <c r="V35" s="26">
        <v>2</v>
      </c>
      <c r="W35" s="26"/>
      <c r="X35" s="26"/>
      <c r="Y35" s="26">
        <v>30</v>
      </c>
      <c r="Z35" s="26">
        <v>17</v>
      </c>
    </row>
    <row r="36" spans="1:26" s="32" customFormat="1">
      <c r="A36" s="29" t="s">
        <v>62</v>
      </c>
      <c r="B36" s="364" t="s">
        <v>63</v>
      </c>
      <c r="C36" s="365"/>
      <c r="D36" s="365"/>
      <c r="E36" s="191">
        <v>2</v>
      </c>
      <c r="F36" s="191">
        <v>15</v>
      </c>
      <c r="G36" s="191">
        <v>10</v>
      </c>
      <c r="H36" s="191">
        <v>5</v>
      </c>
      <c r="I36" s="191"/>
      <c r="J36" s="31">
        <v>10</v>
      </c>
      <c r="K36" s="31">
        <v>5</v>
      </c>
      <c r="L36" s="31">
        <v>1</v>
      </c>
      <c r="M36" s="31"/>
      <c r="N36" s="31">
        <v>4</v>
      </c>
      <c r="O36" s="31"/>
      <c r="P36" s="31">
        <v>4</v>
      </c>
      <c r="Q36" s="31"/>
      <c r="R36" s="31"/>
      <c r="S36" s="31">
        <v>10</v>
      </c>
      <c r="T36" s="31">
        <v>1</v>
      </c>
      <c r="U36" s="31">
        <v>9</v>
      </c>
      <c r="V36" s="31">
        <v>1</v>
      </c>
      <c r="W36" s="31"/>
      <c r="X36" s="31"/>
      <c r="Y36" s="31">
        <v>1</v>
      </c>
      <c r="Z36" s="31"/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>
        <f>SUM(E38:E48)</f>
        <v>7</v>
      </c>
      <c r="F37" s="34">
        <f t="shared" ref="F37:Z37" si="1">SUM(F38:F48)</f>
        <v>49</v>
      </c>
      <c r="G37" s="34">
        <f t="shared" si="1"/>
        <v>39</v>
      </c>
      <c r="H37" s="34">
        <f t="shared" si="1"/>
        <v>10</v>
      </c>
      <c r="I37" s="34">
        <f t="shared" si="1"/>
        <v>0</v>
      </c>
      <c r="J37" s="34">
        <f t="shared" si="1"/>
        <v>27</v>
      </c>
      <c r="K37" s="34">
        <f t="shared" si="1"/>
        <v>11</v>
      </c>
      <c r="L37" s="34">
        <f t="shared" si="1"/>
        <v>4</v>
      </c>
      <c r="M37" s="34">
        <f t="shared" si="1"/>
        <v>5</v>
      </c>
      <c r="N37" s="34">
        <f t="shared" si="1"/>
        <v>7</v>
      </c>
      <c r="O37" s="34">
        <f t="shared" si="1"/>
        <v>1</v>
      </c>
      <c r="P37" s="34">
        <f t="shared" si="1"/>
        <v>5</v>
      </c>
      <c r="Q37" s="34">
        <f t="shared" si="1"/>
        <v>1</v>
      </c>
      <c r="R37" s="34">
        <f t="shared" si="1"/>
        <v>0</v>
      </c>
      <c r="S37" s="34">
        <f t="shared" si="1"/>
        <v>27</v>
      </c>
      <c r="T37" s="34">
        <f t="shared" si="1"/>
        <v>4</v>
      </c>
      <c r="U37" s="34">
        <f t="shared" si="1"/>
        <v>14</v>
      </c>
      <c r="V37" s="34">
        <f t="shared" si="1"/>
        <v>9</v>
      </c>
      <c r="W37" s="34">
        <f t="shared" si="1"/>
        <v>0</v>
      </c>
      <c r="X37" s="34">
        <f t="shared" si="1"/>
        <v>0</v>
      </c>
      <c r="Y37" s="34">
        <f t="shared" si="1"/>
        <v>15</v>
      </c>
      <c r="Z37" s="34">
        <f t="shared" si="1"/>
        <v>1</v>
      </c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>
        <v>1</v>
      </c>
      <c r="F38" s="188">
        <v>12</v>
      </c>
      <c r="G38" s="188">
        <v>7</v>
      </c>
      <c r="H38" s="188">
        <v>5</v>
      </c>
      <c r="I38" s="188"/>
      <c r="J38" s="26">
        <v>6</v>
      </c>
      <c r="K38" s="26"/>
      <c r="L38" s="26">
        <v>2</v>
      </c>
      <c r="M38" s="26">
        <v>2</v>
      </c>
      <c r="N38" s="26">
        <v>2</v>
      </c>
      <c r="O38" s="26"/>
      <c r="P38" s="26">
        <v>2</v>
      </c>
      <c r="Q38" s="26"/>
      <c r="R38" s="26"/>
      <c r="S38" s="26">
        <v>6</v>
      </c>
      <c r="T38" s="26"/>
      <c r="U38" s="26">
        <v>3</v>
      </c>
      <c r="V38" s="26">
        <v>2</v>
      </c>
      <c r="W38" s="26"/>
      <c r="X38" s="26"/>
      <c r="Y38" s="26">
        <v>2</v>
      </c>
      <c r="Z38" s="26"/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>
        <v>2</v>
      </c>
      <c r="G39" s="188">
        <v>2</v>
      </c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>
        <v>1</v>
      </c>
      <c r="U39" s="26"/>
      <c r="V39" s="26"/>
      <c r="W39" s="26"/>
      <c r="X39" s="26"/>
      <c r="Y39" s="26">
        <v>1</v>
      </c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/>
      <c r="F40" s="188"/>
      <c r="G40" s="188"/>
      <c r="H40" s="188"/>
      <c r="I40" s="188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/>
      <c r="F41" s="192">
        <v>1</v>
      </c>
      <c r="G41" s="192">
        <v>1</v>
      </c>
      <c r="H41" s="192"/>
      <c r="I41" s="192"/>
      <c r="J41" s="30">
        <v>1</v>
      </c>
      <c r="K41" s="30">
        <v>1</v>
      </c>
      <c r="L41" s="30"/>
      <c r="M41" s="30"/>
      <c r="N41" s="30"/>
      <c r="O41" s="30"/>
      <c r="P41" s="30"/>
      <c r="Q41" s="30"/>
      <c r="R41" s="30"/>
      <c r="S41" s="30">
        <v>1</v>
      </c>
      <c r="T41" s="30"/>
      <c r="U41" s="30">
        <v>1</v>
      </c>
      <c r="V41" s="30"/>
      <c r="W41" s="30"/>
      <c r="X41" s="30"/>
      <c r="Y41" s="30"/>
      <c r="Z41" s="30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/>
      <c r="G42" s="192"/>
      <c r="H42" s="192"/>
      <c r="I42" s="19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>
        <v>3</v>
      </c>
      <c r="F43" s="188">
        <v>16</v>
      </c>
      <c r="G43" s="188">
        <v>13</v>
      </c>
      <c r="H43" s="188">
        <v>3</v>
      </c>
      <c r="I43" s="188"/>
      <c r="J43" s="26">
        <v>10</v>
      </c>
      <c r="K43" s="26">
        <v>4</v>
      </c>
      <c r="L43" s="26"/>
      <c r="M43" s="26">
        <v>2</v>
      </c>
      <c r="N43" s="26">
        <v>4</v>
      </c>
      <c r="O43" s="26">
        <v>1</v>
      </c>
      <c r="P43" s="26">
        <v>2</v>
      </c>
      <c r="Q43" s="26">
        <v>1</v>
      </c>
      <c r="R43" s="26"/>
      <c r="S43" s="26">
        <v>10</v>
      </c>
      <c r="T43" s="26">
        <v>2</v>
      </c>
      <c r="U43" s="26">
        <v>4</v>
      </c>
      <c r="V43" s="26">
        <v>2</v>
      </c>
      <c r="W43" s="26"/>
      <c r="X43" s="26"/>
      <c r="Y43" s="26">
        <v>4</v>
      </c>
      <c r="Z43" s="26"/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>
        <v>1</v>
      </c>
      <c r="F44" s="188">
        <v>2</v>
      </c>
      <c r="G44" s="188">
        <v>2</v>
      </c>
      <c r="H44" s="188"/>
      <c r="I44" s="188"/>
      <c r="J44" s="26">
        <v>2</v>
      </c>
      <c r="K44" s="26">
        <v>2</v>
      </c>
      <c r="L44" s="26"/>
      <c r="M44" s="26"/>
      <c r="N44" s="26"/>
      <c r="O44" s="26"/>
      <c r="P44" s="26"/>
      <c r="Q44" s="26"/>
      <c r="R44" s="26"/>
      <c r="S44" s="26">
        <v>2</v>
      </c>
      <c r="T44" s="26"/>
      <c r="U44" s="26">
        <v>1</v>
      </c>
      <c r="V44" s="26">
        <v>1</v>
      </c>
      <c r="W44" s="26"/>
      <c r="X44" s="26"/>
      <c r="Y44" s="26">
        <v>1</v>
      </c>
      <c r="Z44" s="26"/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>
        <v>1</v>
      </c>
      <c r="G45" s="188">
        <v>1</v>
      </c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>
        <v>1</v>
      </c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>
        <v>1</v>
      </c>
      <c r="F46" s="188">
        <v>8</v>
      </c>
      <c r="G46" s="188">
        <v>6</v>
      </c>
      <c r="H46" s="188">
        <v>2</v>
      </c>
      <c r="I46" s="188"/>
      <c r="J46" s="26">
        <v>4</v>
      </c>
      <c r="K46" s="26">
        <v>2</v>
      </c>
      <c r="L46" s="26">
        <v>1</v>
      </c>
      <c r="M46" s="26"/>
      <c r="N46" s="26">
        <v>1</v>
      </c>
      <c r="O46" s="26"/>
      <c r="P46" s="26">
        <v>1</v>
      </c>
      <c r="Q46" s="26"/>
      <c r="R46" s="26"/>
      <c r="S46" s="26">
        <v>4</v>
      </c>
      <c r="T46" s="26">
        <v>1</v>
      </c>
      <c r="U46" s="26">
        <v>1</v>
      </c>
      <c r="V46" s="26">
        <v>3</v>
      </c>
      <c r="W46" s="26"/>
      <c r="X46" s="26"/>
      <c r="Y46" s="26">
        <v>2</v>
      </c>
      <c r="Z46" s="26"/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/>
      <c r="F47" s="188">
        <v>2</v>
      </c>
      <c r="G47" s="188">
        <v>2</v>
      </c>
      <c r="H47" s="188"/>
      <c r="I47" s="188"/>
      <c r="J47" s="26">
        <v>2</v>
      </c>
      <c r="K47" s="26">
        <v>1</v>
      </c>
      <c r="L47" s="26"/>
      <c r="M47" s="26">
        <v>1</v>
      </c>
      <c r="N47" s="26"/>
      <c r="O47" s="26"/>
      <c r="P47" s="26"/>
      <c r="Q47" s="26"/>
      <c r="R47" s="26"/>
      <c r="S47" s="26">
        <v>2</v>
      </c>
      <c r="T47" s="26"/>
      <c r="U47" s="26">
        <v>2</v>
      </c>
      <c r="V47" s="26">
        <v>1</v>
      </c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188">
        <v>1</v>
      </c>
      <c r="F48" s="188">
        <v>5</v>
      </c>
      <c r="G48" s="188">
        <v>5</v>
      </c>
      <c r="H48" s="188"/>
      <c r="I48" s="188"/>
      <c r="J48" s="26">
        <v>2</v>
      </c>
      <c r="K48" s="26">
        <v>1</v>
      </c>
      <c r="L48" s="26">
        <v>1</v>
      </c>
      <c r="M48" s="26"/>
      <c r="N48" s="26"/>
      <c r="O48" s="26"/>
      <c r="P48" s="26"/>
      <c r="Q48" s="26"/>
      <c r="R48" s="26"/>
      <c r="S48" s="26">
        <v>2</v>
      </c>
      <c r="T48" s="26"/>
      <c r="U48" s="26">
        <v>2</v>
      </c>
      <c r="V48" s="26"/>
      <c r="W48" s="26"/>
      <c r="X48" s="26"/>
      <c r="Y48" s="26">
        <v>4</v>
      </c>
      <c r="Z48" s="26">
        <v>1</v>
      </c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>
        <f>SUM(E50:E56)</f>
        <v>4</v>
      </c>
      <c r="F49" s="22">
        <f t="shared" ref="F49:Z49" si="2">SUM(F50:F56)</f>
        <v>30</v>
      </c>
      <c r="G49" s="22">
        <f t="shared" si="2"/>
        <v>27</v>
      </c>
      <c r="H49" s="22">
        <f t="shared" si="2"/>
        <v>3</v>
      </c>
      <c r="I49" s="22">
        <f t="shared" si="2"/>
        <v>0</v>
      </c>
      <c r="J49" s="22">
        <f t="shared" si="2"/>
        <v>18</v>
      </c>
      <c r="K49" s="22">
        <f t="shared" si="2"/>
        <v>10</v>
      </c>
      <c r="L49" s="22">
        <f t="shared" si="2"/>
        <v>1</v>
      </c>
      <c r="M49" s="22">
        <f t="shared" si="2"/>
        <v>5</v>
      </c>
      <c r="N49" s="22">
        <f t="shared" si="2"/>
        <v>2</v>
      </c>
      <c r="O49" s="22">
        <f t="shared" si="2"/>
        <v>0</v>
      </c>
      <c r="P49" s="22">
        <f t="shared" si="2"/>
        <v>2</v>
      </c>
      <c r="Q49" s="22">
        <f t="shared" si="2"/>
        <v>0</v>
      </c>
      <c r="R49" s="22">
        <f t="shared" si="2"/>
        <v>3</v>
      </c>
      <c r="S49" s="22">
        <f t="shared" si="2"/>
        <v>21</v>
      </c>
      <c r="T49" s="22">
        <f t="shared" si="2"/>
        <v>0</v>
      </c>
      <c r="U49" s="22">
        <f t="shared" si="2"/>
        <v>19</v>
      </c>
      <c r="V49" s="22">
        <f t="shared" si="2"/>
        <v>2</v>
      </c>
      <c r="W49" s="22">
        <f t="shared" si="2"/>
        <v>0</v>
      </c>
      <c r="X49" s="22">
        <f t="shared" si="2"/>
        <v>0</v>
      </c>
      <c r="Y49" s="22">
        <f t="shared" si="2"/>
        <v>10</v>
      </c>
      <c r="Z49" s="22">
        <f t="shared" si="2"/>
        <v>4</v>
      </c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>
        <v>1</v>
      </c>
      <c r="F50" s="188">
        <v>1</v>
      </c>
      <c r="G50" s="188">
        <v>1</v>
      </c>
      <c r="H50" s="188"/>
      <c r="I50" s="188"/>
      <c r="J50" s="26">
        <v>1</v>
      </c>
      <c r="K50" s="26"/>
      <c r="L50" s="26">
        <v>1</v>
      </c>
      <c r="M50" s="26"/>
      <c r="N50" s="26"/>
      <c r="O50" s="26"/>
      <c r="P50" s="26"/>
      <c r="Q50" s="26"/>
      <c r="R50" s="26"/>
      <c r="S50" s="26">
        <v>1</v>
      </c>
      <c r="T50" s="26"/>
      <c r="U50" s="26"/>
      <c r="V50" s="26">
        <v>1</v>
      </c>
      <c r="W50" s="26"/>
      <c r="X50" s="26"/>
      <c r="Y50" s="26">
        <v>1</v>
      </c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>
        <v>2</v>
      </c>
      <c r="F52" s="188">
        <v>2</v>
      </c>
      <c r="G52" s="188">
        <v>2</v>
      </c>
      <c r="H52" s="188"/>
      <c r="I52" s="188"/>
      <c r="J52" s="26">
        <v>1</v>
      </c>
      <c r="K52" s="26">
        <v>1</v>
      </c>
      <c r="L52" s="26"/>
      <c r="M52" s="26"/>
      <c r="N52" s="26"/>
      <c r="O52" s="26"/>
      <c r="P52" s="26"/>
      <c r="Q52" s="26"/>
      <c r="R52" s="26"/>
      <c r="S52" s="26">
        <v>1</v>
      </c>
      <c r="T52" s="26"/>
      <c r="U52" s="26">
        <v>1</v>
      </c>
      <c r="V52" s="26"/>
      <c r="W52" s="26"/>
      <c r="X52" s="26"/>
      <c r="Y52" s="26">
        <v>3</v>
      </c>
      <c r="Z52" s="26">
        <v>3</v>
      </c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/>
      <c r="F54" s="191">
        <v>3</v>
      </c>
      <c r="G54" s="191">
        <v>1</v>
      </c>
      <c r="H54" s="191">
        <v>2</v>
      </c>
      <c r="I54" s="19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>
        <v>1</v>
      </c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>
        <v>1</v>
      </c>
      <c r="F55" s="188">
        <v>20</v>
      </c>
      <c r="G55" s="188">
        <v>20</v>
      </c>
      <c r="H55" s="188"/>
      <c r="I55" s="188"/>
      <c r="J55" s="26">
        <v>15</v>
      </c>
      <c r="K55" s="26">
        <v>9</v>
      </c>
      <c r="L55" s="26"/>
      <c r="M55" s="26">
        <v>5</v>
      </c>
      <c r="N55" s="26">
        <v>1</v>
      </c>
      <c r="O55" s="26"/>
      <c r="P55" s="26">
        <v>1</v>
      </c>
      <c r="Q55" s="26"/>
      <c r="R55" s="26">
        <v>3</v>
      </c>
      <c r="S55" s="26">
        <v>18</v>
      </c>
      <c r="T55" s="26"/>
      <c r="U55" s="26">
        <v>17</v>
      </c>
      <c r="V55" s="26">
        <v>1</v>
      </c>
      <c r="W55" s="26"/>
      <c r="X55" s="26"/>
      <c r="Y55" s="26">
        <v>3</v>
      </c>
      <c r="Z55" s="26">
        <v>1</v>
      </c>
    </row>
    <row r="56" spans="1:26" s="24" customFormat="1">
      <c r="A56" s="27" t="s">
        <v>101</v>
      </c>
      <c r="B56" s="355" t="s">
        <v>63</v>
      </c>
      <c r="C56" s="356"/>
      <c r="D56" s="357"/>
      <c r="E56" s="188"/>
      <c r="F56" s="188">
        <v>4</v>
      </c>
      <c r="G56" s="188">
        <v>3</v>
      </c>
      <c r="H56" s="188">
        <v>1</v>
      </c>
      <c r="I56" s="188"/>
      <c r="J56" s="26">
        <v>1</v>
      </c>
      <c r="K56" s="26"/>
      <c r="L56" s="26"/>
      <c r="M56" s="26"/>
      <c r="N56" s="26">
        <v>1</v>
      </c>
      <c r="O56" s="26"/>
      <c r="P56" s="26">
        <v>1</v>
      </c>
      <c r="Q56" s="26"/>
      <c r="R56" s="26"/>
      <c r="S56" s="26">
        <v>1</v>
      </c>
      <c r="T56" s="26"/>
      <c r="U56" s="26">
        <v>1</v>
      </c>
      <c r="V56" s="26"/>
      <c r="W56" s="26"/>
      <c r="X56" s="26"/>
      <c r="Y56" s="26">
        <v>2</v>
      </c>
      <c r="Z56" s="26"/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>
        <f>SUM(E58:E70)</f>
        <v>14</v>
      </c>
      <c r="F57" s="34">
        <f t="shared" ref="F57:Z57" si="3">SUM(F58:F70)</f>
        <v>92</v>
      </c>
      <c r="G57" s="34">
        <f t="shared" si="3"/>
        <v>90</v>
      </c>
      <c r="H57" s="34">
        <f t="shared" si="3"/>
        <v>2</v>
      </c>
      <c r="I57" s="34">
        <f t="shared" si="3"/>
        <v>0</v>
      </c>
      <c r="J57" s="34">
        <f t="shared" si="3"/>
        <v>79</v>
      </c>
      <c r="K57" s="34">
        <f t="shared" si="3"/>
        <v>47</v>
      </c>
      <c r="L57" s="34">
        <f t="shared" si="3"/>
        <v>12</v>
      </c>
      <c r="M57" s="34">
        <f t="shared" si="3"/>
        <v>6</v>
      </c>
      <c r="N57" s="34">
        <f t="shared" si="3"/>
        <v>14</v>
      </c>
      <c r="O57" s="34">
        <f t="shared" si="3"/>
        <v>0</v>
      </c>
      <c r="P57" s="34">
        <f t="shared" si="3"/>
        <v>12</v>
      </c>
      <c r="Q57" s="34">
        <f t="shared" si="3"/>
        <v>2</v>
      </c>
      <c r="R57" s="34">
        <f t="shared" si="3"/>
        <v>1</v>
      </c>
      <c r="S57" s="34">
        <f t="shared" si="3"/>
        <v>80</v>
      </c>
      <c r="T57" s="34">
        <f t="shared" si="3"/>
        <v>1</v>
      </c>
      <c r="U57" s="34">
        <f t="shared" si="3"/>
        <v>64</v>
      </c>
      <c r="V57" s="34">
        <f t="shared" si="3"/>
        <v>5</v>
      </c>
      <c r="W57" s="34">
        <f t="shared" si="3"/>
        <v>0</v>
      </c>
      <c r="X57" s="34">
        <f t="shared" si="3"/>
        <v>0</v>
      </c>
      <c r="Y57" s="34">
        <f t="shared" si="3"/>
        <v>23</v>
      </c>
      <c r="Z57" s="34">
        <f t="shared" si="3"/>
        <v>3</v>
      </c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5</v>
      </c>
      <c r="F58" s="188">
        <v>43</v>
      </c>
      <c r="G58" s="188">
        <v>41</v>
      </c>
      <c r="H58" s="188">
        <v>2</v>
      </c>
      <c r="I58" s="188"/>
      <c r="J58" s="26">
        <v>36</v>
      </c>
      <c r="K58" s="26">
        <v>27</v>
      </c>
      <c r="L58" s="26">
        <v>3</v>
      </c>
      <c r="M58" s="26"/>
      <c r="N58" s="26">
        <v>6</v>
      </c>
      <c r="O58" s="26"/>
      <c r="P58" s="26">
        <v>4</v>
      </c>
      <c r="Q58" s="26">
        <v>2</v>
      </c>
      <c r="R58" s="26"/>
      <c r="S58" s="26">
        <v>36</v>
      </c>
      <c r="T58" s="26"/>
      <c r="U58" s="26">
        <v>30</v>
      </c>
      <c r="V58" s="26">
        <v>1</v>
      </c>
      <c r="W58" s="26"/>
      <c r="X58" s="26"/>
      <c r="Y58" s="26">
        <v>10</v>
      </c>
      <c r="Z58" s="26">
        <v>1</v>
      </c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3</v>
      </c>
      <c r="F59" s="188">
        <v>11</v>
      </c>
      <c r="G59" s="188">
        <v>11</v>
      </c>
      <c r="H59" s="188"/>
      <c r="I59" s="188"/>
      <c r="J59" s="26">
        <v>9</v>
      </c>
      <c r="K59" s="26">
        <v>2</v>
      </c>
      <c r="L59" s="26">
        <v>5</v>
      </c>
      <c r="M59" s="26"/>
      <c r="N59" s="26">
        <v>2</v>
      </c>
      <c r="O59" s="26"/>
      <c r="P59" s="26">
        <v>2</v>
      </c>
      <c r="Q59" s="26"/>
      <c r="R59" s="26"/>
      <c r="S59" s="26">
        <v>9</v>
      </c>
      <c r="T59" s="26">
        <v>1</v>
      </c>
      <c r="U59" s="26">
        <v>8</v>
      </c>
      <c r="V59" s="26">
        <v>1</v>
      </c>
      <c r="W59" s="26"/>
      <c r="X59" s="26"/>
      <c r="Y59" s="26">
        <v>4</v>
      </c>
      <c r="Z59" s="26">
        <v>1</v>
      </c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/>
      <c r="F60" s="188">
        <v>7</v>
      </c>
      <c r="G60" s="188">
        <v>7</v>
      </c>
      <c r="H60" s="188"/>
      <c r="I60" s="188"/>
      <c r="J60" s="26">
        <v>6</v>
      </c>
      <c r="K60" s="26">
        <v>3</v>
      </c>
      <c r="L60" s="26">
        <v>1</v>
      </c>
      <c r="M60" s="26">
        <v>1</v>
      </c>
      <c r="N60" s="26">
        <v>1</v>
      </c>
      <c r="O60" s="26"/>
      <c r="P60" s="26">
        <v>1</v>
      </c>
      <c r="Q60" s="26"/>
      <c r="R60" s="26"/>
      <c r="S60" s="26">
        <v>6</v>
      </c>
      <c r="T60" s="26"/>
      <c r="U60" s="26">
        <v>2</v>
      </c>
      <c r="V60" s="26"/>
      <c r="W60" s="26"/>
      <c r="X60" s="26"/>
      <c r="Y60" s="26">
        <v>1</v>
      </c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>
        <v>1</v>
      </c>
      <c r="F61" s="188">
        <v>1</v>
      </c>
      <c r="G61" s="188">
        <v>1</v>
      </c>
      <c r="H61" s="188"/>
      <c r="I61" s="188"/>
      <c r="J61" s="26">
        <v>2</v>
      </c>
      <c r="K61" s="26"/>
      <c r="L61" s="26"/>
      <c r="M61" s="26">
        <v>1</v>
      </c>
      <c r="N61" s="26">
        <v>1</v>
      </c>
      <c r="O61" s="26"/>
      <c r="P61" s="26">
        <v>1</v>
      </c>
      <c r="Q61" s="26"/>
      <c r="R61" s="26"/>
      <c r="S61" s="26">
        <v>2</v>
      </c>
      <c r="T61" s="26"/>
      <c r="U61" s="26"/>
      <c r="V61" s="26"/>
      <c r="W61" s="26"/>
      <c r="X61" s="26"/>
      <c r="Y61" s="26"/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>
        <v>1</v>
      </c>
      <c r="F63" s="188">
        <v>3</v>
      </c>
      <c r="G63" s="188">
        <v>3</v>
      </c>
      <c r="H63" s="188"/>
      <c r="I63" s="188"/>
      <c r="J63" s="26">
        <v>3</v>
      </c>
      <c r="K63" s="26">
        <v>2</v>
      </c>
      <c r="L63" s="26"/>
      <c r="M63" s="26"/>
      <c r="N63" s="26">
        <v>1</v>
      </c>
      <c r="O63" s="26"/>
      <c r="P63" s="26">
        <v>1</v>
      </c>
      <c r="Q63" s="26"/>
      <c r="R63" s="26"/>
      <c r="S63" s="26">
        <v>3</v>
      </c>
      <c r="T63" s="26"/>
      <c r="U63" s="26">
        <v>3</v>
      </c>
      <c r="V63" s="26"/>
      <c r="W63" s="26"/>
      <c r="X63" s="26"/>
      <c r="Y63" s="26">
        <v>1</v>
      </c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/>
      <c r="F64" s="188"/>
      <c r="G64" s="188"/>
      <c r="H64" s="188"/>
      <c r="I64" s="188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>
        <v>2</v>
      </c>
      <c r="F65" s="188">
        <v>12</v>
      </c>
      <c r="G65" s="188">
        <v>12</v>
      </c>
      <c r="H65" s="188"/>
      <c r="I65" s="188"/>
      <c r="J65" s="26">
        <v>10</v>
      </c>
      <c r="K65" s="26">
        <v>6</v>
      </c>
      <c r="L65" s="26">
        <v>1</v>
      </c>
      <c r="M65" s="26">
        <v>2</v>
      </c>
      <c r="N65" s="26">
        <v>1</v>
      </c>
      <c r="O65" s="26"/>
      <c r="P65" s="26">
        <v>1</v>
      </c>
      <c r="Q65" s="26"/>
      <c r="R65" s="26">
        <v>1</v>
      </c>
      <c r="S65" s="26">
        <v>11</v>
      </c>
      <c r="T65" s="26"/>
      <c r="U65" s="26">
        <v>10</v>
      </c>
      <c r="V65" s="26"/>
      <c r="W65" s="26"/>
      <c r="X65" s="26"/>
      <c r="Y65" s="26">
        <v>3</v>
      </c>
      <c r="Z65" s="26"/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>
        <v>2</v>
      </c>
      <c r="F66" s="188">
        <v>3</v>
      </c>
      <c r="G66" s="188">
        <v>3</v>
      </c>
      <c r="H66" s="188"/>
      <c r="I66" s="188"/>
      <c r="J66" s="26">
        <v>4</v>
      </c>
      <c r="K66" s="26">
        <v>2</v>
      </c>
      <c r="L66" s="26"/>
      <c r="M66" s="26">
        <v>1</v>
      </c>
      <c r="N66" s="26">
        <v>1</v>
      </c>
      <c r="O66" s="26"/>
      <c r="P66" s="26">
        <v>1</v>
      </c>
      <c r="Q66" s="26"/>
      <c r="R66" s="26"/>
      <c r="S66" s="26">
        <v>4</v>
      </c>
      <c r="T66" s="26"/>
      <c r="U66" s="26">
        <v>3</v>
      </c>
      <c r="V66" s="26">
        <v>1</v>
      </c>
      <c r="W66" s="26"/>
      <c r="X66" s="26"/>
      <c r="Y66" s="26">
        <v>1</v>
      </c>
      <c r="Z66" s="26">
        <v>1</v>
      </c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/>
      <c r="F67" s="188">
        <v>6</v>
      </c>
      <c r="G67" s="188">
        <v>6</v>
      </c>
      <c r="H67" s="188"/>
      <c r="I67" s="188"/>
      <c r="J67" s="26">
        <v>6</v>
      </c>
      <c r="K67" s="26">
        <v>3</v>
      </c>
      <c r="L67" s="26">
        <v>2</v>
      </c>
      <c r="M67" s="26">
        <v>1</v>
      </c>
      <c r="N67" s="26"/>
      <c r="O67" s="26"/>
      <c r="P67" s="26"/>
      <c r="Q67" s="26"/>
      <c r="R67" s="26"/>
      <c r="S67" s="26">
        <v>6</v>
      </c>
      <c r="T67" s="26"/>
      <c r="U67" s="26">
        <v>5</v>
      </c>
      <c r="V67" s="26">
        <v>2</v>
      </c>
      <c r="W67" s="26"/>
      <c r="X67" s="26"/>
      <c r="Y67" s="26"/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/>
      <c r="F68" s="188">
        <v>4</v>
      </c>
      <c r="G68" s="188">
        <v>4</v>
      </c>
      <c r="H68" s="188"/>
      <c r="I68" s="188"/>
      <c r="J68" s="26">
        <v>2</v>
      </c>
      <c r="K68" s="26">
        <v>2</v>
      </c>
      <c r="L68" s="26"/>
      <c r="M68" s="26"/>
      <c r="N68" s="26"/>
      <c r="O68" s="26"/>
      <c r="P68" s="26"/>
      <c r="Q68" s="26"/>
      <c r="R68" s="26"/>
      <c r="S68" s="26">
        <v>2</v>
      </c>
      <c r="T68" s="26"/>
      <c r="U68" s="26">
        <v>2</v>
      </c>
      <c r="V68" s="26"/>
      <c r="W68" s="26"/>
      <c r="X68" s="26"/>
      <c r="Y68" s="26">
        <v>2</v>
      </c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/>
      <c r="F70" s="188">
        <v>2</v>
      </c>
      <c r="G70" s="188">
        <v>2</v>
      </c>
      <c r="H70" s="188"/>
      <c r="I70" s="188"/>
      <c r="J70" s="26">
        <v>1</v>
      </c>
      <c r="K70" s="26"/>
      <c r="L70" s="26"/>
      <c r="M70" s="26"/>
      <c r="N70" s="26">
        <v>1</v>
      </c>
      <c r="O70" s="26"/>
      <c r="P70" s="26">
        <v>1</v>
      </c>
      <c r="Q70" s="26"/>
      <c r="R70" s="26"/>
      <c r="S70" s="26">
        <v>1</v>
      </c>
      <c r="T70" s="26"/>
      <c r="U70" s="26">
        <v>1</v>
      </c>
      <c r="V70" s="26"/>
      <c r="W70" s="26"/>
      <c r="X70" s="26"/>
      <c r="Y70" s="26">
        <v>1</v>
      </c>
      <c r="Z70" s="26"/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>
        <f>SUM(E72:E77)</f>
        <v>0</v>
      </c>
      <c r="F71" s="34">
        <f t="shared" ref="F71:Z71" si="4">SUM(F72:F77)</f>
        <v>0</v>
      </c>
      <c r="G71" s="34">
        <f t="shared" si="4"/>
        <v>0</v>
      </c>
      <c r="H71" s="34">
        <f t="shared" si="4"/>
        <v>0</v>
      </c>
      <c r="I71" s="34">
        <f t="shared" si="4"/>
        <v>0</v>
      </c>
      <c r="J71" s="34">
        <f t="shared" si="4"/>
        <v>0</v>
      </c>
      <c r="K71" s="34">
        <f t="shared" si="4"/>
        <v>0</v>
      </c>
      <c r="L71" s="34">
        <f t="shared" si="4"/>
        <v>0</v>
      </c>
      <c r="M71" s="34">
        <f t="shared" si="4"/>
        <v>0</v>
      </c>
      <c r="N71" s="34">
        <f t="shared" si="4"/>
        <v>0</v>
      </c>
      <c r="O71" s="34">
        <f t="shared" si="4"/>
        <v>0</v>
      </c>
      <c r="P71" s="34">
        <f t="shared" si="4"/>
        <v>0</v>
      </c>
      <c r="Q71" s="34">
        <f t="shared" si="4"/>
        <v>0</v>
      </c>
      <c r="R71" s="34">
        <f t="shared" si="4"/>
        <v>0</v>
      </c>
      <c r="S71" s="34">
        <f t="shared" si="4"/>
        <v>0</v>
      </c>
      <c r="T71" s="34">
        <f t="shared" si="4"/>
        <v>0</v>
      </c>
      <c r="U71" s="34">
        <f t="shared" si="4"/>
        <v>0</v>
      </c>
      <c r="V71" s="34">
        <f t="shared" si="4"/>
        <v>0</v>
      </c>
      <c r="W71" s="34">
        <f t="shared" si="4"/>
        <v>0</v>
      </c>
      <c r="X71" s="34">
        <f t="shared" si="4"/>
        <v>0</v>
      </c>
      <c r="Y71" s="34">
        <f t="shared" si="4"/>
        <v>0</v>
      </c>
      <c r="Z71" s="34">
        <f t="shared" si="4"/>
        <v>0</v>
      </c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/>
      <c r="G74" s="188"/>
      <c r="H74" s="188"/>
      <c r="I74" s="188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/>
      <c r="G76" s="188"/>
      <c r="H76" s="188"/>
      <c r="I76" s="188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/>
      <c r="G77" s="188"/>
      <c r="H77" s="188"/>
      <c r="I77" s="188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>
        <f>SUM(E79:E84)</f>
        <v>2</v>
      </c>
      <c r="F78" s="22">
        <f t="shared" ref="F78:Z78" si="5">SUM(F79:F84)</f>
        <v>24</v>
      </c>
      <c r="G78" s="22">
        <f t="shared" si="5"/>
        <v>19</v>
      </c>
      <c r="H78" s="22">
        <f t="shared" si="5"/>
        <v>5</v>
      </c>
      <c r="I78" s="22">
        <f t="shared" si="5"/>
        <v>0</v>
      </c>
      <c r="J78" s="22">
        <f t="shared" si="5"/>
        <v>19</v>
      </c>
      <c r="K78" s="22">
        <f t="shared" si="5"/>
        <v>7</v>
      </c>
      <c r="L78" s="22">
        <f t="shared" si="5"/>
        <v>2</v>
      </c>
      <c r="M78" s="22">
        <f t="shared" si="5"/>
        <v>5</v>
      </c>
      <c r="N78" s="22">
        <f t="shared" si="5"/>
        <v>5</v>
      </c>
      <c r="O78" s="22">
        <f t="shared" si="5"/>
        <v>0</v>
      </c>
      <c r="P78" s="22">
        <f t="shared" si="5"/>
        <v>0</v>
      </c>
      <c r="Q78" s="22">
        <f t="shared" si="5"/>
        <v>5</v>
      </c>
      <c r="R78" s="22">
        <f t="shared" si="5"/>
        <v>0</v>
      </c>
      <c r="S78" s="22">
        <f t="shared" si="5"/>
        <v>19</v>
      </c>
      <c r="T78" s="22">
        <f t="shared" si="5"/>
        <v>0</v>
      </c>
      <c r="U78" s="22">
        <f t="shared" si="5"/>
        <v>13</v>
      </c>
      <c r="V78" s="22">
        <f t="shared" si="5"/>
        <v>3</v>
      </c>
      <c r="W78" s="22">
        <f t="shared" si="5"/>
        <v>0</v>
      </c>
      <c r="X78" s="22">
        <f t="shared" si="5"/>
        <v>0</v>
      </c>
      <c r="Y78" s="22">
        <f t="shared" si="5"/>
        <v>2</v>
      </c>
      <c r="Z78" s="22">
        <f t="shared" si="5"/>
        <v>0</v>
      </c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/>
      <c r="F79" s="188">
        <v>2</v>
      </c>
      <c r="G79" s="41">
        <v>2</v>
      </c>
      <c r="H79" s="41"/>
      <c r="I79" s="188"/>
      <c r="J79" s="26">
        <v>1</v>
      </c>
      <c r="K79" s="26"/>
      <c r="L79" s="26"/>
      <c r="M79" s="26">
        <v>1</v>
      </c>
      <c r="N79" s="26"/>
      <c r="O79" s="26"/>
      <c r="P79" s="26"/>
      <c r="Q79" s="26"/>
      <c r="R79" s="26"/>
      <c r="S79" s="26">
        <v>1</v>
      </c>
      <c r="T79" s="26"/>
      <c r="U79" s="26">
        <v>1</v>
      </c>
      <c r="V79" s="26"/>
      <c r="W79" s="26"/>
      <c r="X79" s="26"/>
      <c r="Y79" s="26">
        <v>1</v>
      </c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/>
      <c r="F80" s="188">
        <v>3</v>
      </c>
      <c r="G80" s="188">
        <v>3</v>
      </c>
      <c r="H80" s="188"/>
      <c r="I80" s="188"/>
      <c r="J80" s="26">
        <v>2</v>
      </c>
      <c r="K80" s="26">
        <v>1</v>
      </c>
      <c r="L80" s="26"/>
      <c r="M80" s="26">
        <v>1</v>
      </c>
      <c r="N80" s="26"/>
      <c r="O80" s="26"/>
      <c r="P80" s="26"/>
      <c r="Q80" s="26"/>
      <c r="R80" s="26"/>
      <c r="S80" s="26">
        <v>2</v>
      </c>
      <c r="T80" s="26"/>
      <c r="U80" s="26">
        <v>1</v>
      </c>
      <c r="V80" s="26">
        <v>1</v>
      </c>
      <c r="W80" s="26"/>
      <c r="X80" s="26"/>
      <c r="Y80" s="26">
        <v>1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/>
      <c r="G82" s="191"/>
      <c r="H82" s="191"/>
      <c r="I82" s="19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2</v>
      </c>
      <c r="F83" s="188">
        <v>14</v>
      </c>
      <c r="G83" s="188">
        <v>9</v>
      </c>
      <c r="H83" s="188">
        <v>5</v>
      </c>
      <c r="I83" s="188"/>
      <c r="J83" s="26">
        <v>11</v>
      </c>
      <c r="K83" s="26">
        <v>4</v>
      </c>
      <c r="L83" s="26">
        <v>1</v>
      </c>
      <c r="M83" s="26">
        <v>1</v>
      </c>
      <c r="N83" s="26">
        <v>5</v>
      </c>
      <c r="O83" s="26"/>
      <c r="P83" s="26"/>
      <c r="Q83" s="26">
        <v>5</v>
      </c>
      <c r="R83" s="26"/>
      <c r="S83" s="26">
        <v>11</v>
      </c>
      <c r="T83" s="26"/>
      <c r="U83" s="26">
        <v>8</v>
      </c>
      <c r="V83" s="26">
        <v>2</v>
      </c>
      <c r="W83" s="26"/>
      <c r="X83" s="26"/>
      <c r="Y83" s="26"/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188"/>
      <c r="F84" s="188">
        <v>5</v>
      </c>
      <c r="G84" s="188">
        <v>5</v>
      </c>
      <c r="H84" s="188"/>
      <c r="I84" s="188"/>
      <c r="J84" s="26">
        <v>5</v>
      </c>
      <c r="K84" s="26">
        <v>2</v>
      </c>
      <c r="L84" s="26">
        <v>1</v>
      </c>
      <c r="M84" s="26">
        <v>2</v>
      </c>
      <c r="N84" s="26"/>
      <c r="O84" s="26"/>
      <c r="P84" s="26"/>
      <c r="Q84" s="26"/>
      <c r="R84" s="26"/>
      <c r="S84" s="26">
        <v>5</v>
      </c>
      <c r="T84" s="26"/>
      <c r="U84" s="26">
        <v>3</v>
      </c>
      <c r="V84" s="26"/>
      <c r="W84" s="26"/>
      <c r="X84" s="26"/>
      <c r="Y84" s="26"/>
      <c r="Z84" s="26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>
        <f>SUM(E86:E87)</f>
        <v>0</v>
      </c>
      <c r="F85" s="22">
        <f t="shared" ref="F85:Z85" si="6">SUM(F86:F87)</f>
        <v>0</v>
      </c>
      <c r="G85" s="22">
        <f t="shared" si="6"/>
        <v>0</v>
      </c>
      <c r="H85" s="22">
        <f t="shared" si="6"/>
        <v>0</v>
      </c>
      <c r="I85" s="22">
        <f t="shared" si="6"/>
        <v>0</v>
      </c>
      <c r="J85" s="22">
        <f t="shared" si="6"/>
        <v>0</v>
      </c>
      <c r="K85" s="22">
        <f t="shared" si="6"/>
        <v>0</v>
      </c>
      <c r="L85" s="22">
        <f t="shared" si="6"/>
        <v>0</v>
      </c>
      <c r="M85" s="22">
        <f t="shared" si="6"/>
        <v>0</v>
      </c>
      <c r="N85" s="22">
        <f t="shared" si="6"/>
        <v>0</v>
      </c>
      <c r="O85" s="22">
        <f t="shared" si="6"/>
        <v>0</v>
      </c>
      <c r="P85" s="22">
        <f t="shared" si="6"/>
        <v>0</v>
      </c>
      <c r="Q85" s="22">
        <f t="shared" si="6"/>
        <v>0</v>
      </c>
      <c r="R85" s="22">
        <f t="shared" si="6"/>
        <v>0</v>
      </c>
      <c r="S85" s="22">
        <f t="shared" si="6"/>
        <v>0</v>
      </c>
      <c r="T85" s="22">
        <f t="shared" si="6"/>
        <v>0</v>
      </c>
      <c r="U85" s="22">
        <f t="shared" si="6"/>
        <v>0</v>
      </c>
      <c r="V85" s="22">
        <f t="shared" si="6"/>
        <v>0</v>
      </c>
      <c r="W85" s="22">
        <f t="shared" si="6"/>
        <v>0</v>
      </c>
      <c r="X85" s="22">
        <f t="shared" si="6"/>
        <v>0</v>
      </c>
      <c r="Y85" s="22">
        <f t="shared" si="6"/>
        <v>0</v>
      </c>
      <c r="Z85" s="22">
        <f t="shared" si="6"/>
        <v>0</v>
      </c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/>
      <c r="G86" s="188"/>
      <c r="H86" s="188"/>
      <c r="I86" s="188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/>
      <c r="F87" s="188"/>
      <c r="G87" s="188"/>
      <c r="H87" s="188"/>
      <c r="I87" s="188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>
        <f>SUM(E89:E109)</f>
        <v>15</v>
      </c>
      <c r="F88" s="186">
        <f t="shared" ref="F88:Z88" si="7">SUM(F89:F109)</f>
        <v>366</v>
      </c>
      <c r="G88" s="22">
        <f t="shared" si="7"/>
        <v>345</v>
      </c>
      <c r="H88" s="22">
        <f t="shared" si="7"/>
        <v>20</v>
      </c>
      <c r="I88" s="22">
        <f t="shared" si="7"/>
        <v>1</v>
      </c>
      <c r="J88" s="22">
        <f t="shared" si="7"/>
        <v>325</v>
      </c>
      <c r="K88" s="22">
        <f t="shared" si="7"/>
        <v>274</v>
      </c>
      <c r="L88" s="22">
        <f t="shared" si="7"/>
        <v>19</v>
      </c>
      <c r="M88" s="22">
        <f t="shared" si="7"/>
        <v>12</v>
      </c>
      <c r="N88" s="22">
        <f t="shared" si="7"/>
        <v>20</v>
      </c>
      <c r="O88" s="22">
        <f t="shared" si="7"/>
        <v>0</v>
      </c>
      <c r="P88" s="22">
        <f t="shared" si="7"/>
        <v>10</v>
      </c>
      <c r="Q88" s="22">
        <f t="shared" si="7"/>
        <v>10</v>
      </c>
      <c r="R88" s="22">
        <f t="shared" si="7"/>
        <v>8</v>
      </c>
      <c r="S88" s="22">
        <f t="shared" si="7"/>
        <v>333</v>
      </c>
      <c r="T88" s="22">
        <f t="shared" si="7"/>
        <v>0</v>
      </c>
      <c r="U88" s="22">
        <f t="shared" si="7"/>
        <v>316</v>
      </c>
      <c r="V88" s="22">
        <f t="shared" si="7"/>
        <v>1</v>
      </c>
      <c r="W88" s="22">
        <f t="shared" si="7"/>
        <v>0</v>
      </c>
      <c r="X88" s="22">
        <f t="shared" si="7"/>
        <v>0</v>
      </c>
      <c r="Y88" s="22">
        <f t="shared" si="7"/>
        <v>27</v>
      </c>
      <c r="Z88" s="22">
        <f t="shared" si="7"/>
        <v>3</v>
      </c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>
        <v>2</v>
      </c>
      <c r="F90" s="188">
        <v>5</v>
      </c>
      <c r="G90" s="188">
        <v>5</v>
      </c>
      <c r="H90" s="188"/>
      <c r="I90" s="188"/>
      <c r="J90" s="26">
        <v>3</v>
      </c>
      <c r="K90" s="26">
        <v>2</v>
      </c>
      <c r="L90" s="26"/>
      <c r="M90" s="26"/>
      <c r="N90" s="26">
        <v>1</v>
      </c>
      <c r="O90" s="26"/>
      <c r="P90" s="26">
        <v>1</v>
      </c>
      <c r="Q90" s="26"/>
      <c r="R90" s="26"/>
      <c r="S90" s="26">
        <v>3</v>
      </c>
      <c r="T90" s="26"/>
      <c r="U90" s="26">
        <v>2</v>
      </c>
      <c r="V90" s="26"/>
      <c r="W90" s="26"/>
      <c r="X90" s="26"/>
      <c r="Y90" s="26">
        <v>4</v>
      </c>
      <c r="Z90" s="26">
        <v>2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/>
      <c r="G91" s="188"/>
      <c r="H91" s="188"/>
      <c r="I91" s="188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2</v>
      </c>
      <c r="F92" s="188">
        <v>8</v>
      </c>
      <c r="G92" s="188">
        <v>7</v>
      </c>
      <c r="H92" s="188">
        <v>1</v>
      </c>
      <c r="I92" s="188"/>
      <c r="J92" s="26">
        <v>8</v>
      </c>
      <c r="K92" s="26">
        <v>7</v>
      </c>
      <c r="L92" s="26"/>
      <c r="M92" s="26"/>
      <c r="N92" s="26">
        <v>1</v>
      </c>
      <c r="O92" s="26"/>
      <c r="P92" s="26"/>
      <c r="Q92" s="26">
        <v>1</v>
      </c>
      <c r="R92" s="26">
        <v>1</v>
      </c>
      <c r="S92" s="26">
        <v>9</v>
      </c>
      <c r="T92" s="26"/>
      <c r="U92" s="26">
        <v>8</v>
      </c>
      <c r="V92" s="26"/>
      <c r="W92" s="26"/>
      <c r="X92" s="26"/>
      <c r="Y92" s="26"/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>
        <v>4</v>
      </c>
      <c r="G93" s="188">
        <v>4</v>
      </c>
      <c r="H93" s="188"/>
      <c r="I93" s="188"/>
      <c r="J93" s="26">
        <v>3</v>
      </c>
      <c r="K93" s="26"/>
      <c r="L93" s="26"/>
      <c r="M93" s="26"/>
      <c r="N93" s="26">
        <v>3</v>
      </c>
      <c r="O93" s="26"/>
      <c r="P93" s="26"/>
      <c r="Q93" s="26">
        <v>3</v>
      </c>
      <c r="R93" s="26">
        <v>1</v>
      </c>
      <c r="S93" s="26">
        <v>4</v>
      </c>
      <c r="T93" s="26"/>
      <c r="U93" s="26">
        <v>4</v>
      </c>
      <c r="V93" s="26"/>
      <c r="W93" s="26"/>
      <c r="X93" s="26"/>
      <c r="Y93" s="26"/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/>
      <c r="F94" s="188">
        <v>3</v>
      </c>
      <c r="G94" s="188">
        <v>3</v>
      </c>
      <c r="H94" s="188"/>
      <c r="I94" s="188"/>
      <c r="J94" s="26">
        <v>3</v>
      </c>
      <c r="K94" s="26">
        <v>2</v>
      </c>
      <c r="L94" s="26"/>
      <c r="M94" s="26"/>
      <c r="N94" s="26">
        <v>1</v>
      </c>
      <c r="O94" s="26"/>
      <c r="P94" s="26">
        <v>1</v>
      </c>
      <c r="Q94" s="26"/>
      <c r="R94" s="26"/>
      <c r="S94" s="26">
        <v>3</v>
      </c>
      <c r="T94" s="26"/>
      <c r="U94" s="26">
        <v>3</v>
      </c>
      <c r="V94" s="26"/>
      <c r="W94" s="26"/>
      <c r="X94" s="26"/>
      <c r="Y94" s="26"/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>
        <v>2</v>
      </c>
      <c r="G95" s="188">
        <v>2</v>
      </c>
      <c r="H95" s="188"/>
      <c r="I95" s="188"/>
      <c r="J95" s="26">
        <v>2</v>
      </c>
      <c r="K95" s="26"/>
      <c r="L95" s="26">
        <v>2</v>
      </c>
      <c r="M95" s="26"/>
      <c r="N95" s="26"/>
      <c r="O95" s="26"/>
      <c r="P95" s="26"/>
      <c r="Q95" s="26"/>
      <c r="R95" s="26"/>
      <c r="S95" s="26">
        <v>2</v>
      </c>
      <c r="T95" s="26"/>
      <c r="U95" s="26">
        <v>2</v>
      </c>
      <c r="V95" s="26"/>
      <c r="W95" s="26"/>
      <c r="X95" s="26"/>
      <c r="Y95" s="26"/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>
        <v>2</v>
      </c>
      <c r="G96" s="188">
        <v>2</v>
      </c>
      <c r="H96" s="188"/>
      <c r="I96" s="188"/>
      <c r="J96" s="26">
        <v>2</v>
      </c>
      <c r="K96" s="26">
        <v>1</v>
      </c>
      <c r="L96" s="26"/>
      <c r="M96" s="26">
        <v>1</v>
      </c>
      <c r="N96" s="26"/>
      <c r="O96" s="26"/>
      <c r="P96" s="26"/>
      <c r="Q96" s="26"/>
      <c r="R96" s="26"/>
      <c r="S96" s="26">
        <v>2</v>
      </c>
      <c r="T96" s="26"/>
      <c r="U96" s="26">
        <v>2</v>
      </c>
      <c r="V96" s="26"/>
      <c r="W96" s="26"/>
      <c r="X96" s="26"/>
      <c r="Y96" s="26"/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/>
      <c r="F97" s="188"/>
      <c r="G97" s="188"/>
      <c r="H97" s="188"/>
      <c r="I97" s="188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>
        <v>2</v>
      </c>
      <c r="F98" s="188">
        <v>37</v>
      </c>
      <c r="G98" s="188">
        <v>35</v>
      </c>
      <c r="H98" s="188">
        <v>2</v>
      </c>
      <c r="I98" s="188"/>
      <c r="J98" s="26">
        <v>34</v>
      </c>
      <c r="K98" s="26">
        <v>29</v>
      </c>
      <c r="L98" s="26">
        <v>1</v>
      </c>
      <c r="M98" s="26">
        <v>2</v>
      </c>
      <c r="N98" s="26">
        <v>2</v>
      </c>
      <c r="O98" s="26"/>
      <c r="P98" s="26">
        <v>1</v>
      </c>
      <c r="Q98" s="26">
        <v>1</v>
      </c>
      <c r="R98" s="26">
        <v>1</v>
      </c>
      <c r="S98" s="26">
        <v>35</v>
      </c>
      <c r="T98" s="26"/>
      <c r="U98" s="26">
        <v>35</v>
      </c>
      <c r="V98" s="26"/>
      <c r="W98" s="26"/>
      <c r="X98" s="26"/>
      <c r="Y98" s="26">
        <v>2</v>
      </c>
      <c r="Z98" s="26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>
        <v>1</v>
      </c>
      <c r="G99" s="188">
        <v>1</v>
      </c>
      <c r="H99" s="188"/>
      <c r="I99" s="188"/>
      <c r="J99" s="26">
        <v>1</v>
      </c>
      <c r="K99" s="26">
        <v>1</v>
      </c>
      <c r="L99" s="26"/>
      <c r="M99" s="26"/>
      <c r="N99" s="26"/>
      <c r="O99" s="26"/>
      <c r="P99" s="26"/>
      <c r="Q99" s="26"/>
      <c r="R99" s="26"/>
      <c r="S99" s="26">
        <v>1</v>
      </c>
      <c r="T99" s="26"/>
      <c r="U99" s="26">
        <v>1</v>
      </c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>
        <v>1</v>
      </c>
      <c r="F100" s="188">
        <v>19</v>
      </c>
      <c r="G100" s="188">
        <v>17</v>
      </c>
      <c r="H100" s="188">
        <v>2</v>
      </c>
      <c r="I100" s="188"/>
      <c r="J100" s="26">
        <v>16</v>
      </c>
      <c r="K100" s="26">
        <v>12</v>
      </c>
      <c r="L100" s="26"/>
      <c r="M100" s="26">
        <v>2</v>
      </c>
      <c r="N100" s="26">
        <v>2</v>
      </c>
      <c r="O100" s="26"/>
      <c r="P100" s="26">
        <v>1</v>
      </c>
      <c r="Q100" s="26">
        <v>1</v>
      </c>
      <c r="R100" s="26"/>
      <c r="S100" s="26">
        <v>16</v>
      </c>
      <c r="T100" s="26"/>
      <c r="U100" s="26">
        <v>16</v>
      </c>
      <c r="V100" s="26"/>
      <c r="W100" s="26"/>
      <c r="X100" s="26"/>
      <c r="Y100" s="26">
        <v>2</v>
      </c>
      <c r="Z100" s="26">
        <v>1</v>
      </c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>
        <v>1</v>
      </c>
      <c r="F101" s="188">
        <v>1</v>
      </c>
      <c r="G101" s="188">
        <v>1</v>
      </c>
      <c r="H101" s="188"/>
      <c r="I101" s="188"/>
      <c r="J101" s="26">
        <v>2</v>
      </c>
      <c r="K101" s="26">
        <v>2</v>
      </c>
      <c r="L101" s="26"/>
      <c r="M101" s="26"/>
      <c r="N101" s="26"/>
      <c r="O101" s="26"/>
      <c r="P101" s="26"/>
      <c r="Q101" s="26"/>
      <c r="R101" s="26"/>
      <c r="S101" s="26">
        <v>2</v>
      </c>
      <c r="T101" s="26"/>
      <c r="U101" s="26">
        <v>2</v>
      </c>
      <c r="V101" s="26"/>
      <c r="W101" s="26"/>
      <c r="X101" s="26"/>
      <c r="Y101" s="26"/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>
        <v>2</v>
      </c>
      <c r="F102" s="188">
        <v>10</v>
      </c>
      <c r="G102" s="188">
        <v>9</v>
      </c>
      <c r="H102" s="188">
        <v>1</v>
      </c>
      <c r="I102" s="188"/>
      <c r="J102" s="26">
        <v>8</v>
      </c>
      <c r="K102" s="26">
        <v>4</v>
      </c>
      <c r="L102" s="26"/>
      <c r="M102" s="26">
        <v>2</v>
      </c>
      <c r="N102" s="26">
        <v>2</v>
      </c>
      <c r="O102" s="26"/>
      <c r="P102" s="26">
        <v>2</v>
      </c>
      <c r="Q102" s="26"/>
      <c r="R102" s="26"/>
      <c r="S102" s="26">
        <v>8</v>
      </c>
      <c r="T102" s="26"/>
      <c r="U102" s="26">
        <v>8</v>
      </c>
      <c r="V102" s="26"/>
      <c r="W102" s="26"/>
      <c r="X102" s="26"/>
      <c r="Y102" s="26">
        <v>3</v>
      </c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>
        <v>2</v>
      </c>
      <c r="F104" s="188">
        <v>127</v>
      </c>
      <c r="G104" s="188">
        <v>116</v>
      </c>
      <c r="H104" s="188">
        <v>11</v>
      </c>
      <c r="I104" s="188"/>
      <c r="J104" s="26">
        <v>105</v>
      </c>
      <c r="K104" s="26">
        <v>95</v>
      </c>
      <c r="L104" s="26">
        <v>1</v>
      </c>
      <c r="M104" s="26">
        <v>1</v>
      </c>
      <c r="N104" s="26">
        <v>8</v>
      </c>
      <c r="O104" s="26"/>
      <c r="P104" s="26">
        <v>4</v>
      </c>
      <c r="Q104" s="26">
        <v>4</v>
      </c>
      <c r="R104" s="26">
        <v>3</v>
      </c>
      <c r="S104" s="26">
        <v>108</v>
      </c>
      <c r="T104" s="26"/>
      <c r="U104" s="26">
        <v>103</v>
      </c>
      <c r="V104" s="26"/>
      <c r="W104" s="26"/>
      <c r="X104" s="26"/>
      <c r="Y104" s="26">
        <v>10</v>
      </c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>
        <v>2</v>
      </c>
      <c r="F105" s="188">
        <v>8</v>
      </c>
      <c r="G105" s="188">
        <v>7</v>
      </c>
      <c r="H105" s="188">
        <v>1</v>
      </c>
      <c r="I105" s="188"/>
      <c r="J105" s="26">
        <v>8</v>
      </c>
      <c r="K105" s="26">
        <v>6</v>
      </c>
      <c r="L105" s="26">
        <v>1</v>
      </c>
      <c r="M105" s="26">
        <v>1</v>
      </c>
      <c r="N105" s="26"/>
      <c r="O105" s="26"/>
      <c r="P105" s="26"/>
      <c r="Q105" s="26"/>
      <c r="R105" s="26"/>
      <c r="S105" s="26">
        <v>8</v>
      </c>
      <c r="T105" s="26"/>
      <c r="U105" s="26">
        <v>7</v>
      </c>
      <c r="V105" s="26"/>
      <c r="W105" s="26"/>
      <c r="X105" s="26"/>
      <c r="Y105" s="26">
        <v>1</v>
      </c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>
        <v>1</v>
      </c>
      <c r="F109" s="188">
        <v>139</v>
      </c>
      <c r="G109" s="188">
        <v>136</v>
      </c>
      <c r="H109" s="188">
        <v>2</v>
      </c>
      <c r="I109" s="188">
        <v>1</v>
      </c>
      <c r="J109" s="26">
        <v>130</v>
      </c>
      <c r="K109" s="26">
        <v>113</v>
      </c>
      <c r="L109" s="26">
        <v>14</v>
      </c>
      <c r="M109" s="26">
        <v>3</v>
      </c>
      <c r="N109" s="26"/>
      <c r="O109" s="26"/>
      <c r="P109" s="26"/>
      <c r="Q109" s="26"/>
      <c r="R109" s="26">
        <v>2</v>
      </c>
      <c r="S109" s="26">
        <v>132</v>
      </c>
      <c r="T109" s="26"/>
      <c r="U109" s="26">
        <v>123</v>
      </c>
      <c r="V109" s="26">
        <v>1</v>
      </c>
      <c r="W109" s="26"/>
      <c r="X109" s="26"/>
      <c r="Y109" s="26">
        <v>5</v>
      </c>
      <c r="Z109" s="26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>
        <f>SUM(E111:E113)</f>
        <v>0</v>
      </c>
      <c r="F110" s="22">
        <f t="shared" ref="F110:Z110" si="8">SUM(F111:F113)</f>
        <v>0</v>
      </c>
      <c r="G110" s="22">
        <f t="shared" si="8"/>
        <v>0</v>
      </c>
      <c r="H110" s="22">
        <f t="shared" si="8"/>
        <v>0</v>
      </c>
      <c r="I110" s="22">
        <f t="shared" si="8"/>
        <v>0</v>
      </c>
      <c r="J110" s="22">
        <f t="shared" si="8"/>
        <v>0</v>
      </c>
      <c r="K110" s="22">
        <f t="shared" si="8"/>
        <v>0</v>
      </c>
      <c r="L110" s="22">
        <f t="shared" si="8"/>
        <v>0</v>
      </c>
      <c r="M110" s="22">
        <f t="shared" si="8"/>
        <v>0</v>
      </c>
      <c r="N110" s="22">
        <f t="shared" si="8"/>
        <v>0</v>
      </c>
      <c r="O110" s="22">
        <f t="shared" si="8"/>
        <v>0</v>
      </c>
      <c r="P110" s="22">
        <f t="shared" si="8"/>
        <v>0</v>
      </c>
      <c r="Q110" s="22">
        <f t="shared" si="8"/>
        <v>0</v>
      </c>
      <c r="R110" s="22">
        <f t="shared" si="8"/>
        <v>0</v>
      </c>
      <c r="S110" s="22">
        <f t="shared" si="8"/>
        <v>0</v>
      </c>
      <c r="T110" s="22">
        <f t="shared" si="8"/>
        <v>0</v>
      </c>
      <c r="U110" s="22">
        <f t="shared" si="8"/>
        <v>0</v>
      </c>
      <c r="V110" s="22">
        <f t="shared" si="8"/>
        <v>0</v>
      </c>
      <c r="W110" s="22">
        <f t="shared" si="8"/>
        <v>0</v>
      </c>
      <c r="X110" s="22">
        <f t="shared" si="8"/>
        <v>0</v>
      </c>
      <c r="Y110" s="22">
        <f t="shared" si="8"/>
        <v>0</v>
      </c>
      <c r="Z110" s="22">
        <f t="shared" si="8"/>
        <v>0</v>
      </c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/>
      <c r="G111" s="188"/>
      <c r="H111" s="188"/>
      <c r="I111" s="188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/>
      <c r="F113" s="188"/>
      <c r="G113" s="188"/>
      <c r="H113" s="188"/>
      <c r="I113" s="188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>
        <f>SUM(E115:E120)</f>
        <v>0</v>
      </c>
      <c r="F114" s="22">
        <f t="shared" ref="F114:Z114" si="9">SUM(F115:F120)</f>
        <v>8</v>
      </c>
      <c r="G114" s="22">
        <f t="shared" si="9"/>
        <v>8</v>
      </c>
      <c r="H114" s="22">
        <f t="shared" si="9"/>
        <v>0</v>
      </c>
      <c r="I114" s="22">
        <f t="shared" si="9"/>
        <v>0</v>
      </c>
      <c r="J114" s="22">
        <f t="shared" si="9"/>
        <v>7</v>
      </c>
      <c r="K114" s="22">
        <f t="shared" si="9"/>
        <v>5</v>
      </c>
      <c r="L114" s="22">
        <f t="shared" si="9"/>
        <v>1</v>
      </c>
      <c r="M114" s="22">
        <f t="shared" si="9"/>
        <v>1</v>
      </c>
      <c r="N114" s="22">
        <f t="shared" si="9"/>
        <v>0</v>
      </c>
      <c r="O114" s="22">
        <f t="shared" si="9"/>
        <v>0</v>
      </c>
      <c r="P114" s="22">
        <f t="shared" si="9"/>
        <v>0</v>
      </c>
      <c r="Q114" s="22">
        <f t="shared" si="9"/>
        <v>0</v>
      </c>
      <c r="R114" s="22">
        <f t="shared" si="9"/>
        <v>0</v>
      </c>
      <c r="S114" s="22">
        <f t="shared" si="9"/>
        <v>7</v>
      </c>
      <c r="T114" s="22">
        <f t="shared" si="9"/>
        <v>0</v>
      </c>
      <c r="U114" s="22">
        <f t="shared" si="9"/>
        <v>7</v>
      </c>
      <c r="V114" s="22">
        <f t="shared" si="9"/>
        <v>0</v>
      </c>
      <c r="W114" s="22">
        <f t="shared" si="9"/>
        <v>0</v>
      </c>
      <c r="X114" s="22">
        <f t="shared" si="9"/>
        <v>0</v>
      </c>
      <c r="Y114" s="22">
        <f t="shared" si="9"/>
        <v>1</v>
      </c>
      <c r="Z114" s="22">
        <f t="shared" si="9"/>
        <v>0</v>
      </c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/>
      <c r="G115" s="188"/>
      <c r="H115" s="188"/>
      <c r="I115" s="188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>
        <v>2</v>
      </c>
      <c r="G116" s="188">
        <v>2</v>
      </c>
      <c r="H116" s="188"/>
      <c r="I116" s="188"/>
      <c r="J116" s="26">
        <v>2</v>
      </c>
      <c r="K116" s="26">
        <v>1</v>
      </c>
      <c r="L116" s="26">
        <v>1</v>
      </c>
      <c r="M116" s="26"/>
      <c r="N116" s="26"/>
      <c r="O116" s="26"/>
      <c r="P116" s="26"/>
      <c r="Q116" s="26"/>
      <c r="R116" s="26"/>
      <c r="S116" s="26">
        <v>2</v>
      </c>
      <c r="T116" s="26"/>
      <c r="U116" s="26">
        <v>2</v>
      </c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4</v>
      </c>
      <c r="G117" s="188">
        <v>4</v>
      </c>
      <c r="H117" s="188"/>
      <c r="I117" s="188"/>
      <c r="J117" s="26">
        <v>3</v>
      </c>
      <c r="K117" s="26">
        <v>3</v>
      </c>
      <c r="L117" s="26"/>
      <c r="M117" s="26"/>
      <c r="N117" s="26"/>
      <c r="O117" s="26"/>
      <c r="P117" s="26"/>
      <c r="Q117" s="26"/>
      <c r="R117" s="26"/>
      <c r="S117" s="26">
        <v>3</v>
      </c>
      <c r="T117" s="26"/>
      <c r="U117" s="26">
        <v>3</v>
      </c>
      <c r="V117" s="26"/>
      <c r="W117" s="26"/>
      <c r="X117" s="26"/>
      <c r="Y117" s="26">
        <v>1</v>
      </c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1</v>
      </c>
      <c r="G118" s="188">
        <v>1</v>
      </c>
      <c r="H118" s="188"/>
      <c r="I118" s="188"/>
      <c r="J118" s="26">
        <v>1</v>
      </c>
      <c r="K118" s="26">
        <v>1</v>
      </c>
      <c r="L118" s="26"/>
      <c r="M118" s="26"/>
      <c r="N118" s="26"/>
      <c r="O118" s="26"/>
      <c r="P118" s="26"/>
      <c r="Q118" s="26"/>
      <c r="R118" s="26"/>
      <c r="S118" s="26">
        <v>1</v>
      </c>
      <c r="T118" s="26"/>
      <c r="U118" s="26">
        <v>1</v>
      </c>
      <c r="V118" s="26"/>
      <c r="W118" s="26"/>
      <c r="X118" s="26"/>
      <c r="Y118" s="26"/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>
        <v>1</v>
      </c>
      <c r="G119" s="188">
        <v>1</v>
      </c>
      <c r="H119" s="188"/>
      <c r="I119" s="188"/>
      <c r="J119" s="26">
        <v>1</v>
      </c>
      <c r="K119" s="26"/>
      <c r="L119" s="26"/>
      <c r="M119" s="26">
        <v>1</v>
      </c>
      <c r="N119" s="26"/>
      <c r="O119" s="26"/>
      <c r="P119" s="26"/>
      <c r="Q119" s="26"/>
      <c r="R119" s="26"/>
      <c r="S119" s="26">
        <v>1</v>
      </c>
      <c r="T119" s="26"/>
      <c r="U119" s="26">
        <v>1</v>
      </c>
      <c r="V119" s="26"/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/>
      <c r="F120" s="188"/>
      <c r="G120" s="188"/>
      <c r="H120" s="188"/>
      <c r="I120" s="188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4">
        <f>SUM(E122:E129)</f>
        <v>47</v>
      </c>
      <c r="F121" s="34">
        <f t="shared" ref="F121:Z121" si="10">SUM(F122:F129)</f>
        <v>915</v>
      </c>
      <c r="G121" s="34">
        <f t="shared" si="10"/>
        <v>859</v>
      </c>
      <c r="H121" s="34">
        <f t="shared" si="10"/>
        <v>55</v>
      </c>
      <c r="I121" s="34">
        <f t="shared" si="10"/>
        <v>1</v>
      </c>
      <c r="J121" s="34">
        <f t="shared" si="10"/>
        <v>749</v>
      </c>
      <c r="K121" s="34">
        <f t="shared" si="10"/>
        <v>549</v>
      </c>
      <c r="L121" s="34">
        <f t="shared" si="10"/>
        <v>68</v>
      </c>
      <c r="M121" s="34">
        <f t="shared" si="10"/>
        <v>58</v>
      </c>
      <c r="N121" s="34">
        <f t="shared" si="10"/>
        <v>74</v>
      </c>
      <c r="O121" s="34">
        <f t="shared" si="10"/>
        <v>10</v>
      </c>
      <c r="P121" s="34">
        <f t="shared" si="10"/>
        <v>55</v>
      </c>
      <c r="Q121" s="34">
        <f t="shared" si="10"/>
        <v>9</v>
      </c>
      <c r="R121" s="34">
        <f t="shared" si="10"/>
        <v>0</v>
      </c>
      <c r="S121" s="34">
        <f t="shared" si="10"/>
        <v>749</v>
      </c>
      <c r="T121" s="34">
        <f t="shared" si="10"/>
        <v>0</v>
      </c>
      <c r="U121" s="34">
        <f t="shared" si="10"/>
        <v>647</v>
      </c>
      <c r="V121" s="34">
        <f t="shared" si="10"/>
        <v>18</v>
      </c>
      <c r="W121" s="34">
        <f t="shared" si="10"/>
        <v>0</v>
      </c>
      <c r="X121" s="34">
        <f t="shared" si="10"/>
        <v>0</v>
      </c>
      <c r="Y121" s="34">
        <f t="shared" si="10"/>
        <v>157</v>
      </c>
      <c r="Z121" s="34">
        <f t="shared" si="10"/>
        <v>23</v>
      </c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32">
        <v>43</v>
      </c>
      <c r="F122" s="191">
        <v>893</v>
      </c>
      <c r="G122" s="191">
        <v>841</v>
      </c>
      <c r="H122" s="191">
        <v>52</v>
      </c>
      <c r="I122" s="191"/>
      <c r="J122" s="31">
        <v>730</v>
      </c>
      <c r="K122" s="191">
        <v>542</v>
      </c>
      <c r="L122" s="31">
        <v>62</v>
      </c>
      <c r="M122" s="31">
        <v>53</v>
      </c>
      <c r="N122" s="31">
        <v>73</v>
      </c>
      <c r="O122" s="31">
        <v>10</v>
      </c>
      <c r="P122" s="31">
        <v>54</v>
      </c>
      <c r="Q122" s="31">
        <v>9</v>
      </c>
      <c r="R122" s="31"/>
      <c r="S122" s="31">
        <v>730</v>
      </c>
      <c r="T122" s="31"/>
      <c r="U122" s="31">
        <v>632</v>
      </c>
      <c r="V122" s="31">
        <v>17</v>
      </c>
      <c r="W122" s="31"/>
      <c r="X122" s="31"/>
      <c r="Y122" s="31">
        <v>154</v>
      </c>
      <c r="Z122" s="31">
        <v>23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/>
      <c r="F123" s="191">
        <v>2</v>
      </c>
      <c r="G123" s="191">
        <v>2</v>
      </c>
      <c r="H123" s="191"/>
      <c r="I123" s="191"/>
      <c r="J123" s="31">
        <v>2</v>
      </c>
      <c r="K123" s="31"/>
      <c r="L123" s="31"/>
      <c r="M123" s="31">
        <v>2</v>
      </c>
      <c r="N123" s="31"/>
      <c r="O123" s="31"/>
      <c r="P123" s="31"/>
      <c r="Q123" s="31"/>
      <c r="R123" s="31"/>
      <c r="S123" s="31">
        <v>2</v>
      </c>
      <c r="T123" s="31"/>
      <c r="U123" s="31">
        <v>2</v>
      </c>
      <c r="V123" s="31"/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>
        <v>4</v>
      </c>
      <c r="F124" s="191">
        <v>15</v>
      </c>
      <c r="G124" s="191">
        <v>12</v>
      </c>
      <c r="H124" s="191">
        <v>2</v>
      </c>
      <c r="I124" s="191">
        <v>1</v>
      </c>
      <c r="J124" s="31">
        <v>16</v>
      </c>
      <c r="K124" s="31">
        <v>7</v>
      </c>
      <c r="L124" s="31">
        <v>6</v>
      </c>
      <c r="M124" s="31">
        <v>2</v>
      </c>
      <c r="N124" s="31">
        <v>1</v>
      </c>
      <c r="O124" s="31"/>
      <c r="P124" s="31">
        <v>1</v>
      </c>
      <c r="Q124" s="31"/>
      <c r="R124" s="31"/>
      <c r="S124" s="31">
        <v>16</v>
      </c>
      <c r="T124" s="31"/>
      <c r="U124" s="31">
        <v>12</v>
      </c>
      <c r="V124" s="31">
        <v>1</v>
      </c>
      <c r="W124" s="31"/>
      <c r="X124" s="31"/>
      <c r="Y124" s="31"/>
      <c r="Z124" s="31"/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/>
      <c r="F125" s="191">
        <v>1</v>
      </c>
      <c r="G125" s="191">
        <v>1</v>
      </c>
      <c r="H125" s="191"/>
      <c r="I125" s="19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>
        <v>1</v>
      </c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/>
      <c r="F126" s="191">
        <v>3</v>
      </c>
      <c r="G126" s="191">
        <v>3</v>
      </c>
      <c r="H126" s="191"/>
      <c r="I126" s="191"/>
      <c r="J126" s="31">
        <v>1</v>
      </c>
      <c r="K126" s="31"/>
      <c r="L126" s="31"/>
      <c r="M126" s="31">
        <v>1</v>
      </c>
      <c r="N126" s="31"/>
      <c r="O126" s="31"/>
      <c r="P126" s="31"/>
      <c r="Q126" s="31"/>
      <c r="R126" s="31"/>
      <c r="S126" s="31">
        <v>1</v>
      </c>
      <c r="T126" s="31"/>
      <c r="U126" s="31">
        <v>1</v>
      </c>
      <c r="V126" s="31"/>
      <c r="W126" s="31"/>
      <c r="X126" s="31"/>
      <c r="Y126" s="31">
        <v>2</v>
      </c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/>
      <c r="G127" s="191"/>
      <c r="H127" s="191"/>
      <c r="I127" s="19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/>
      <c r="F129" s="191">
        <v>1</v>
      </c>
      <c r="G129" s="191"/>
      <c r="H129" s="191">
        <v>1</v>
      </c>
      <c r="I129" s="19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>
        <f>SUM(E131:E133)</f>
        <v>0</v>
      </c>
      <c r="F130" s="34">
        <f t="shared" ref="F130:Z130" si="11">SUM(F131:F133)</f>
        <v>0</v>
      </c>
      <c r="G130" s="34">
        <f t="shared" si="11"/>
        <v>0</v>
      </c>
      <c r="H130" s="34">
        <f t="shared" si="11"/>
        <v>0</v>
      </c>
      <c r="I130" s="34">
        <f t="shared" si="11"/>
        <v>0</v>
      </c>
      <c r="J130" s="34">
        <f t="shared" si="11"/>
        <v>0</v>
      </c>
      <c r="K130" s="34">
        <f t="shared" si="11"/>
        <v>0</v>
      </c>
      <c r="L130" s="34">
        <f t="shared" si="11"/>
        <v>0</v>
      </c>
      <c r="M130" s="34">
        <f t="shared" si="11"/>
        <v>0</v>
      </c>
      <c r="N130" s="34">
        <f t="shared" si="11"/>
        <v>0</v>
      </c>
      <c r="O130" s="34">
        <f t="shared" si="11"/>
        <v>0</v>
      </c>
      <c r="P130" s="34">
        <f t="shared" si="11"/>
        <v>0</v>
      </c>
      <c r="Q130" s="34">
        <f t="shared" si="11"/>
        <v>0</v>
      </c>
      <c r="R130" s="34">
        <f t="shared" si="11"/>
        <v>0</v>
      </c>
      <c r="S130" s="34">
        <f t="shared" si="11"/>
        <v>0</v>
      </c>
      <c r="T130" s="34">
        <f t="shared" si="11"/>
        <v>0</v>
      </c>
      <c r="U130" s="34">
        <f t="shared" si="11"/>
        <v>0</v>
      </c>
      <c r="V130" s="34">
        <f t="shared" si="11"/>
        <v>0</v>
      </c>
      <c r="W130" s="34">
        <f t="shared" si="11"/>
        <v>0</v>
      </c>
      <c r="X130" s="34">
        <f t="shared" si="11"/>
        <v>0</v>
      </c>
      <c r="Y130" s="34">
        <f t="shared" si="11"/>
        <v>0</v>
      </c>
      <c r="Z130" s="34">
        <f t="shared" si="11"/>
        <v>0</v>
      </c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/>
      <c r="G131" s="191"/>
      <c r="H131" s="191"/>
      <c r="I131" s="19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/>
      <c r="G133" s="191"/>
      <c r="H133" s="191"/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>
        <v>6</v>
      </c>
      <c r="F134" s="22">
        <v>16</v>
      </c>
      <c r="G134" s="22">
        <v>8</v>
      </c>
      <c r="H134" s="22">
        <v>6</v>
      </c>
      <c r="I134" s="22">
        <v>2</v>
      </c>
      <c r="J134" s="23">
        <v>6</v>
      </c>
      <c r="K134" s="23">
        <v>4</v>
      </c>
      <c r="L134" s="23"/>
      <c r="M134" s="23">
        <v>2</v>
      </c>
      <c r="N134" s="23"/>
      <c r="O134" s="23"/>
      <c r="P134" s="23"/>
      <c r="Q134" s="23"/>
      <c r="R134" s="23"/>
      <c r="S134" s="23">
        <v>6</v>
      </c>
      <c r="T134" s="23"/>
      <c r="U134" s="23">
        <v>4</v>
      </c>
      <c r="V134" s="23">
        <v>2</v>
      </c>
      <c r="W134" s="23"/>
      <c r="X134" s="23"/>
      <c r="Y134" s="23">
        <v>8</v>
      </c>
      <c r="Z134" s="23">
        <v>1</v>
      </c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9">
        <f>SUM(E21+E22+E23+E24+E25+E26+E27+E28+E29+E30+E31+E32+E33+E34+E35+E36+E38+E39+E40+E41+E42+E43+E44+E45+E46+E47+E48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138</v>
      </c>
      <c r="F135" s="229">
        <f>SUM(F21+F22+F23+F24+F25+F26+F27+F28+F29+F30+F31+F32+F33+F34+F35+F36+F38+F39+F40+F41+F42+F43+F44+F45+F46+F47+F48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1664</v>
      </c>
      <c r="G135" s="229">
        <f t="shared" ref="G135:Z135" si="12">SUM(G21+G22+G23+G24+G25+G26+G27+G28+G29+G30+G31+G32+G33+G34+G35+G36+G38+G39+G40+G41+G42+G43+G44+G45+G46+G47+G48+G50+G51+G52+G53+G54+G55+G56+G58+G59+G60+G61+G62+G63+G64+G65+G66+G67+G68+G69+G70+G72+G73+G74+G75+G76+G77+G79+G80+G81+G82+G83+G84+G86+G87+G89+G90+G91+G92+G93+G94+G95+G96+G97+G98+G99+G100+G101+G102+G103+G104+G105+G106+G107+G108+G109+G111+G112+G113+G115+G116+G117+G118+G119+G120+G122+G123+G124+G125+G126+G127+G128+G129+G131+G132+G133+G134)</f>
        <v>1535</v>
      </c>
      <c r="H135" s="229">
        <f t="shared" si="12"/>
        <v>124</v>
      </c>
      <c r="I135" s="229">
        <f t="shared" si="12"/>
        <v>5</v>
      </c>
      <c r="J135" s="229">
        <f t="shared" si="12"/>
        <v>1345</v>
      </c>
      <c r="K135" s="229">
        <f t="shared" si="12"/>
        <v>965</v>
      </c>
      <c r="L135" s="229">
        <f t="shared" si="12"/>
        <v>113</v>
      </c>
      <c r="M135" s="229">
        <f t="shared" si="12"/>
        <v>112</v>
      </c>
      <c r="N135" s="229">
        <f t="shared" si="12"/>
        <v>155</v>
      </c>
      <c r="O135" s="229">
        <f t="shared" si="12"/>
        <v>19</v>
      </c>
      <c r="P135" s="229">
        <f t="shared" si="12"/>
        <v>105</v>
      </c>
      <c r="Q135" s="229">
        <f t="shared" si="12"/>
        <v>31</v>
      </c>
      <c r="R135" s="229">
        <f t="shared" si="12"/>
        <v>15</v>
      </c>
      <c r="S135" s="229">
        <f t="shared" si="12"/>
        <v>1360</v>
      </c>
      <c r="T135" s="229">
        <f t="shared" si="12"/>
        <v>8</v>
      </c>
      <c r="U135" s="229">
        <f t="shared" si="12"/>
        <v>1171</v>
      </c>
      <c r="V135" s="229">
        <f t="shared" si="12"/>
        <v>59</v>
      </c>
      <c r="W135" s="229">
        <f t="shared" si="12"/>
        <v>0</v>
      </c>
      <c r="X135" s="229">
        <f t="shared" si="12"/>
        <v>0</v>
      </c>
      <c r="Y135" s="229">
        <f t="shared" si="12"/>
        <v>305</v>
      </c>
      <c r="Z135" s="229">
        <f t="shared" si="12"/>
        <v>62</v>
      </c>
    </row>
    <row r="136" spans="1:26">
      <c r="E136" s="157"/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57"/>
      <c r="R136" s="157"/>
      <c r="S136" s="157"/>
      <c r="T136" s="157"/>
      <c r="U136" s="157"/>
      <c r="V136" s="157"/>
      <c r="W136" s="157"/>
      <c r="X136" s="157"/>
      <c r="Y136" s="157"/>
      <c r="Z136" s="157"/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96" workbookViewId="0">
      <selection activeCell="E121" sqref="E121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266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>
        <f>SUM(E21+E22+E23+E24+E25+E26+E27+E28+E29+E30+E31+E32+E33+E34+E35+E36)</f>
        <v>32</v>
      </c>
      <c r="F20" s="22">
        <f t="shared" ref="F20:Z20" si="0">SUM(F21+F22+F23+F24+F25+F26+F27+F28+F29+F30+F31+F32+F33+F34+F35+F36)</f>
        <v>219</v>
      </c>
      <c r="G20" s="22">
        <f t="shared" si="0"/>
        <v>191</v>
      </c>
      <c r="H20" s="22">
        <f t="shared" si="0"/>
        <v>24</v>
      </c>
      <c r="I20" s="22">
        <f t="shared" si="0"/>
        <v>4</v>
      </c>
      <c r="J20" s="22">
        <f t="shared" si="0"/>
        <v>166</v>
      </c>
      <c r="K20" s="22">
        <f t="shared" si="0"/>
        <v>98</v>
      </c>
      <c r="L20" s="22">
        <f t="shared" si="0"/>
        <v>16</v>
      </c>
      <c r="M20" s="22">
        <f t="shared" si="0"/>
        <v>17</v>
      </c>
      <c r="N20" s="22">
        <f t="shared" si="0"/>
        <v>35</v>
      </c>
      <c r="O20" s="22">
        <f t="shared" si="0"/>
        <v>2</v>
      </c>
      <c r="P20" s="22">
        <f t="shared" si="0"/>
        <v>30</v>
      </c>
      <c r="Q20" s="22">
        <f t="shared" si="0"/>
        <v>3</v>
      </c>
      <c r="R20" s="22">
        <f t="shared" si="0"/>
        <v>1</v>
      </c>
      <c r="S20" s="22">
        <f t="shared" si="0"/>
        <v>167</v>
      </c>
      <c r="T20" s="22">
        <f t="shared" si="0"/>
        <v>1</v>
      </c>
      <c r="U20" s="22">
        <f t="shared" si="0"/>
        <v>125</v>
      </c>
      <c r="V20" s="22">
        <f t="shared" si="0"/>
        <v>25</v>
      </c>
      <c r="W20" s="22">
        <f t="shared" si="0"/>
        <v>0</v>
      </c>
      <c r="X20" s="22">
        <f t="shared" si="0"/>
        <v>0</v>
      </c>
      <c r="Y20" s="22">
        <f t="shared" si="0"/>
        <v>55</v>
      </c>
      <c r="Z20" s="22">
        <f t="shared" si="0"/>
        <v>17</v>
      </c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3</v>
      </c>
      <c r="F21" s="188">
        <v>46</v>
      </c>
      <c r="G21" s="188">
        <v>40</v>
      </c>
      <c r="H21" s="188">
        <v>5</v>
      </c>
      <c r="I21" s="188">
        <v>1</v>
      </c>
      <c r="J21" s="26">
        <v>35</v>
      </c>
      <c r="K21" s="26">
        <v>26</v>
      </c>
      <c r="L21" s="26">
        <v>3</v>
      </c>
      <c r="M21" s="26">
        <v>4</v>
      </c>
      <c r="N21" s="26">
        <v>2</v>
      </c>
      <c r="O21" s="26"/>
      <c r="P21" s="26">
        <v>1</v>
      </c>
      <c r="Q21" s="26">
        <v>1</v>
      </c>
      <c r="R21" s="26">
        <v>1</v>
      </c>
      <c r="S21" s="26">
        <v>36</v>
      </c>
      <c r="T21" s="26"/>
      <c r="U21" s="26">
        <v>30</v>
      </c>
      <c r="V21" s="26">
        <v>6</v>
      </c>
      <c r="W21" s="26"/>
      <c r="X21" s="26"/>
      <c r="Y21" s="26">
        <v>7</v>
      </c>
      <c r="Z21" s="26">
        <v>2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1</v>
      </c>
      <c r="F22" s="188">
        <v>13</v>
      </c>
      <c r="G22" s="188">
        <v>13</v>
      </c>
      <c r="H22" s="188"/>
      <c r="I22" s="188"/>
      <c r="J22" s="26">
        <v>11</v>
      </c>
      <c r="K22" s="26">
        <v>6</v>
      </c>
      <c r="L22" s="26">
        <v>1</v>
      </c>
      <c r="M22" s="26">
        <v>3</v>
      </c>
      <c r="N22" s="26">
        <v>1</v>
      </c>
      <c r="O22" s="26"/>
      <c r="P22" s="26">
        <v>1</v>
      </c>
      <c r="Q22" s="26"/>
      <c r="R22" s="26"/>
      <c r="S22" s="26">
        <v>11</v>
      </c>
      <c r="T22" s="26"/>
      <c r="U22" s="26">
        <v>9</v>
      </c>
      <c r="V22" s="26">
        <v>2</v>
      </c>
      <c r="W22" s="26"/>
      <c r="X22" s="26"/>
      <c r="Y22" s="26">
        <v>3</v>
      </c>
      <c r="Z22" s="26"/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/>
      <c r="F23" s="188">
        <v>1</v>
      </c>
      <c r="G23" s="188"/>
      <c r="H23" s="188">
        <v>1</v>
      </c>
      <c r="I23" s="188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/>
      <c r="F24" s="188">
        <v>1</v>
      </c>
      <c r="G24" s="188">
        <v>1</v>
      </c>
      <c r="H24" s="188"/>
      <c r="I24" s="188"/>
      <c r="J24" s="26">
        <v>1</v>
      </c>
      <c r="K24" s="26"/>
      <c r="L24" s="26"/>
      <c r="M24" s="26"/>
      <c r="N24" s="26">
        <v>1</v>
      </c>
      <c r="O24" s="26"/>
      <c r="P24" s="26">
        <v>1</v>
      </c>
      <c r="Q24" s="26"/>
      <c r="R24" s="26"/>
      <c r="S24" s="26">
        <v>1</v>
      </c>
      <c r="T24" s="26"/>
      <c r="U24" s="26">
        <v>1</v>
      </c>
      <c r="V24" s="26"/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/>
      <c r="F25" s="188">
        <v>16</v>
      </c>
      <c r="G25" s="188">
        <v>16</v>
      </c>
      <c r="H25" s="188"/>
      <c r="I25" s="188"/>
      <c r="J25" s="26">
        <v>16</v>
      </c>
      <c r="K25" s="26">
        <v>11</v>
      </c>
      <c r="L25" s="26"/>
      <c r="M25" s="26"/>
      <c r="N25" s="26">
        <v>5</v>
      </c>
      <c r="O25" s="26"/>
      <c r="P25" s="26">
        <v>5</v>
      </c>
      <c r="Q25" s="26"/>
      <c r="R25" s="26"/>
      <c r="S25" s="26">
        <v>16</v>
      </c>
      <c r="T25" s="26"/>
      <c r="U25" s="26"/>
      <c r="V25" s="26"/>
      <c r="W25" s="26"/>
      <c r="X25" s="26"/>
      <c r="Y25" s="26"/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>
        <v>1</v>
      </c>
      <c r="F26" s="188">
        <v>4</v>
      </c>
      <c r="G26" s="188">
        <v>4</v>
      </c>
      <c r="H26" s="188"/>
      <c r="I26" s="188"/>
      <c r="J26" s="26">
        <v>4</v>
      </c>
      <c r="K26" s="26">
        <v>1</v>
      </c>
      <c r="L26" s="26">
        <v>1</v>
      </c>
      <c r="M26" s="26"/>
      <c r="N26" s="26">
        <v>2</v>
      </c>
      <c r="O26" s="26">
        <v>1</v>
      </c>
      <c r="P26" s="26">
        <v>1</v>
      </c>
      <c r="Q26" s="26"/>
      <c r="R26" s="26"/>
      <c r="S26" s="26">
        <v>4</v>
      </c>
      <c r="T26" s="26"/>
      <c r="U26" s="26">
        <v>3</v>
      </c>
      <c r="V26" s="26">
        <v>1</v>
      </c>
      <c r="W26" s="26"/>
      <c r="X26" s="26"/>
      <c r="Y26" s="26">
        <v>1</v>
      </c>
      <c r="Z26" s="26"/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/>
      <c r="F27" s="188">
        <v>1</v>
      </c>
      <c r="G27" s="188">
        <v>1</v>
      </c>
      <c r="H27" s="188"/>
      <c r="I27" s="188"/>
      <c r="J27" s="26">
        <v>1</v>
      </c>
      <c r="K27" s="26"/>
      <c r="L27" s="26"/>
      <c r="M27" s="26"/>
      <c r="N27" s="26">
        <v>1</v>
      </c>
      <c r="O27" s="26"/>
      <c r="P27" s="26">
        <v>1</v>
      </c>
      <c r="Q27" s="26"/>
      <c r="R27" s="26"/>
      <c r="S27" s="26">
        <v>1</v>
      </c>
      <c r="T27" s="26"/>
      <c r="U27" s="26"/>
      <c r="V27" s="26"/>
      <c r="W27" s="26"/>
      <c r="X27" s="26"/>
      <c r="Y27" s="26"/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/>
      <c r="G28" s="188"/>
      <c r="H28" s="188"/>
      <c r="I28" s="188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/>
      <c r="F29" s="188"/>
      <c r="G29" s="188"/>
      <c r="H29" s="188"/>
      <c r="I29" s="188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>
        <v>2</v>
      </c>
      <c r="F30" s="188">
        <v>5</v>
      </c>
      <c r="G30" s="188">
        <v>5</v>
      </c>
      <c r="H30" s="188"/>
      <c r="I30" s="188"/>
      <c r="J30" s="26">
        <v>4</v>
      </c>
      <c r="K30" s="26">
        <v>3</v>
      </c>
      <c r="L30" s="26"/>
      <c r="M30" s="26">
        <v>1</v>
      </c>
      <c r="N30" s="26"/>
      <c r="O30" s="26"/>
      <c r="P30" s="26"/>
      <c r="Q30" s="26"/>
      <c r="R30" s="26"/>
      <c r="S30" s="26">
        <v>4</v>
      </c>
      <c r="T30" s="26"/>
      <c r="U30" s="26">
        <v>4</v>
      </c>
      <c r="V30" s="26"/>
      <c r="W30" s="26"/>
      <c r="X30" s="26"/>
      <c r="Y30" s="26">
        <v>3</v>
      </c>
      <c r="Z30" s="26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>
        <v>2</v>
      </c>
      <c r="F31" s="188">
        <v>1</v>
      </c>
      <c r="G31" s="188">
        <v>1</v>
      </c>
      <c r="H31" s="188"/>
      <c r="I31" s="188"/>
      <c r="J31" s="26">
        <v>1</v>
      </c>
      <c r="K31" s="26">
        <v>1</v>
      </c>
      <c r="L31" s="26"/>
      <c r="M31" s="26"/>
      <c r="N31" s="26"/>
      <c r="O31" s="26"/>
      <c r="P31" s="26"/>
      <c r="Q31" s="26"/>
      <c r="R31" s="26"/>
      <c r="S31" s="26">
        <v>1</v>
      </c>
      <c r="T31" s="26"/>
      <c r="U31" s="26">
        <v>1</v>
      </c>
      <c r="V31" s="26"/>
      <c r="W31" s="26"/>
      <c r="X31" s="26"/>
      <c r="Y31" s="26">
        <v>2</v>
      </c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3</v>
      </c>
      <c r="F32" s="188">
        <v>15</v>
      </c>
      <c r="G32" s="188">
        <v>15</v>
      </c>
      <c r="H32" s="188"/>
      <c r="I32" s="188"/>
      <c r="J32" s="26">
        <v>12</v>
      </c>
      <c r="K32" s="26">
        <v>9</v>
      </c>
      <c r="L32" s="26"/>
      <c r="M32" s="26">
        <v>1</v>
      </c>
      <c r="N32" s="26">
        <v>2</v>
      </c>
      <c r="O32" s="26">
        <v>1</v>
      </c>
      <c r="P32" s="26">
        <v>1</v>
      </c>
      <c r="Q32" s="26"/>
      <c r="R32" s="26"/>
      <c r="S32" s="26">
        <v>12</v>
      </c>
      <c r="T32" s="26">
        <v>1</v>
      </c>
      <c r="U32" s="26">
        <v>7</v>
      </c>
      <c r="V32" s="26">
        <v>5</v>
      </c>
      <c r="W32" s="26"/>
      <c r="X32" s="26"/>
      <c r="Y32" s="26">
        <v>5</v>
      </c>
      <c r="Z32" s="26">
        <v>2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6</v>
      </c>
      <c r="F33" s="192">
        <v>19</v>
      </c>
      <c r="G33" s="192">
        <v>17</v>
      </c>
      <c r="H33" s="192">
        <v>2</v>
      </c>
      <c r="I33" s="192"/>
      <c r="J33" s="30">
        <v>15</v>
      </c>
      <c r="K33" s="30">
        <v>8</v>
      </c>
      <c r="L33" s="30">
        <v>2</v>
      </c>
      <c r="M33" s="30">
        <v>4</v>
      </c>
      <c r="N33" s="43">
        <v>1</v>
      </c>
      <c r="O33" s="43"/>
      <c r="P33" s="43">
        <v>1</v>
      </c>
      <c r="Q33" s="43"/>
      <c r="R33" s="43"/>
      <c r="S33" s="43">
        <v>15</v>
      </c>
      <c r="T33" s="43"/>
      <c r="U33" s="43">
        <v>10</v>
      </c>
      <c r="V33" s="43">
        <v>5</v>
      </c>
      <c r="W33" s="43"/>
      <c r="X33" s="43"/>
      <c r="Y33" s="43">
        <v>8</v>
      </c>
      <c r="Z33" s="43">
        <v>6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/>
      <c r="F34" s="188">
        <v>3</v>
      </c>
      <c r="G34" s="188">
        <v>3</v>
      </c>
      <c r="H34" s="188"/>
      <c r="I34" s="188"/>
      <c r="J34" s="26">
        <v>3</v>
      </c>
      <c r="K34" s="26">
        <v>2</v>
      </c>
      <c r="L34" s="26"/>
      <c r="M34" s="26"/>
      <c r="N34" s="26">
        <v>1</v>
      </c>
      <c r="O34" s="26"/>
      <c r="P34" s="26">
        <v>1</v>
      </c>
      <c r="Q34" s="26"/>
      <c r="R34" s="26"/>
      <c r="S34" s="26">
        <v>3</v>
      </c>
      <c r="T34" s="26"/>
      <c r="U34" s="26">
        <v>3</v>
      </c>
      <c r="V34" s="26"/>
      <c r="W34" s="26"/>
      <c r="X34" s="26"/>
      <c r="Y34" s="26"/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10</v>
      </c>
      <c r="F35" s="188">
        <v>51</v>
      </c>
      <c r="G35" s="188">
        <v>45</v>
      </c>
      <c r="H35" s="188">
        <v>6</v>
      </c>
      <c r="I35" s="188"/>
      <c r="J35" s="26">
        <v>38</v>
      </c>
      <c r="K35" s="26">
        <v>16</v>
      </c>
      <c r="L35" s="26">
        <v>4</v>
      </c>
      <c r="M35" s="26">
        <v>3</v>
      </c>
      <c r="N35" s="26">
        <v>15</v>
      </c>
      <c r="O35" s="26"/>
      <c r="P35" s="26">
        <v>13</v>
      </c>
      <c r="Q35" s="26">
        <v>2</v>
      </c>
      <c r="R35" s="26"/>
      <c r="S35" s="26">
        <v>38</v>
      </c>
      <c r="T35" s="26"/>
      <c r="U35" s="26">
        <v>36</v>
      </c>
      <c r="V35" s="26">
        <v>2</v>
      </c>
      <c r="W35" s="26"/>
      <c r="X35" s="26"/>
      <c r="Y35" s="26">
        <v>17</v>
      </c>
      <c r="Z35" s="26">
        <v>4</v>
      </c>
    </row>
    <row r="36" spans="1:26" s="32" customFormat="1">
      <c r="A36" s="29" t="s">
        <v>62</v>
      </c>
      <c r="B36" s="364" t="s">
        <v>63</v>
      </c>
      <c r="C36" s="365"/>
      <c r="D36" s="365"/>
      <c r="E36" s="191">
        <v>4</v>
      </c>
      <c r="F36" s="191">
        <v>43</v>
      </c>
      <c r="G36" s="191">
        <v>30</v>
      </c>
      <c r="H36" s="191">
        <v>10</v>
      </c>
      <c r="I36" s="191">
        <v>3</v>
      </c>
      <c r="J36" s="31">
        <v>25</v>
      </c>
      <c r="K36" s="31">
        <v>15</v>
      </c>
      <c r="L36" s="31">
        <v>5</v>
      </c>
      <c r="M36" s="31">
        <v>1</v>
      </c>
      <c r="N36" s="31">
        <v>4</v>
      </c>
      <c r="O36" s="31"/>
      <c r="P36" s="31">
        <v>4</v>
      </c>
      <c r="Q36" s="31"/>
      <c r="R36" s="31"/>
      <c r="S36" s="31">
        <v>25</v>
      </c>
      <c r="T36" s="31"/>
      <c r="U36" s="31">
        <v>21</v>
      </c>
      <c r="V36" s="31">
        <v>4</v>
      </c>
      <c r="W36" s="31"/>
      <c r="X36" s="31"/>
      <c r="Y36" s="31">
        <v>9</v>
      </c>
      <c r="Z36" s="31">
        <v>3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>
        <f>SUM(E38+E39+E40+E41+E42+E43+E44+E45+E46+E47+E48)</f>
        <v>8</v>
      </c>
      <c r="F37" s="34">
        <f t="shared" ref="F37:Z37" si="1">SUM(F38+F39+F40+F41+F42+F43+F44+F45+F46+F47+F48)</f>
        <v>121</v>
      </c>
      <c r="G37" s="34">
        <f t="shared" si="1"/>
        <v>116</v>
      </c>
      <c r="H37" s="34">
        <f t="shared" si="1"/>
        <v>5</v>
      </c>
      <c r="I37" s="34">
        <f t="shared" si="1"/>
        <v>0</v>
      </c>
      <c r="J37" s="34">
        <f t="shared" si="1"/>
        <v>100</v>
      </c>
      <c r="K37" s="34">
        <f t="shared" si="1"/>
        <v>76</v>
      </c>
      <c r="L37" s="34">
        <f t="shared" si="1"/>
        <v>6</v>
      </c>
      <c r="M37" s="34">
        <f t="shared" si="1"/>
        <v>10</v>
      </c>
      <c r="N37" s="34">
        <f t="shared" si="1"/>
        <v>8</v>
      </c>
      <c r="O37" s="34">
        <f t="shared" si="1"/>
        <v>1</v>
      </c>
      <c r="P37" s="34">
        <f t="shared" si="1"/>
        <v>7</v>
      </c>
      <c r="Q37" s="34">
        <f t="shared" si="1"/>
        <v>0</v>
      </c>
      <c r="R37" s="34">
        <f t="shared" si="1"/>
        <v>0</v>
      </c>
      <c r="S37" s="34">
        <f t="shared" si="1"/>
        <v>100</v>
      </c>
      <c r="T37" s="34">
        <f t="shared" si="1"/>
        <v>3</v>
      </c>
      <c r="U37" s="34">
        <f t="shared" si="1"/>
        <v>87</v>
      </c>
      <c r="V37" s="34">
        <f t="shared" si="1"/>
        <v>11</v>
      </c>
      <c r="W37" s="34">
        <f t="shared" si="1"/>
        <v>0</v>
      </c>
      <c r="X37" s="34">
        <f t="shared" si="1"/>
        <v>0</v>
      </c>
      <c r="Y37" s="34">
        <f t="shared" si="1"/>
        <v>21</v>
      </c>
      <c r="Z37" s="34">
        <f t="shared" si="1"/>
        <v>11</v>
      </c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/>
      <c r="F38" s="188">
        <v>9</v>
      </c>
      <c r="G38" s="188">
        <v>7</v>
      </c>
      <c r="H38" s="188">
        <v>2</v>
      </c>
      <c r="I38" s="188"/>
      <c r="J38" s="26">
        <v>2</v>
      </c>
      <c r="K38" s="26">
        <v>1</v>
      </c>
      <c r="L38" s="26"/>
      <c r="M38" s="26"/>
      <c r="N38" s="26">
        <v>1</v>
      </c>
      <c r="O38" s="26"/>
      <c r="P38" s="26">
        <v>1</v>
      </c>
      <c r="Q38" s="26"/>
      <c r="R38" s="26"/>
      <c r="S38" s="26">
        <v>2</v>
      </c>
      <c r="T38" s="26">
        <v>1</v>
      </c>
      <c r="U38" s="26"/>
      <c r="V38" s="26"/>
      <c r="W38" s="26"/>
      <c r="X38" s="26"/>
      <c r="Y38" s="26">
        <v>4</v>
      </c>
      <c r="Z38" s="26">
        <v>2</v>
      </c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/>
      <c r="G39" s="188"/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/>
      <c r="F40" s="188"/>
      <c r="G40" s="188"/>
      <c r="H40" s="188"/>
      <c r="I40" s="188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>
        <v>7</v>
      </c>
      <c r="F41" s="192">
        <v>49</v>
      </c>
      <c r="G41" s="192">
        <v>48</v>
      </c>
      <c r="H41" s="192">
        <v>1</v>
      </c>
      <c r="I41" s="192"/>
      <c r="J41" s="30">
        <v>48</v>
      </c>
      <c r="K41" s="30">
        <v>37</v>
      </c>
      <c r="L41" s="30">
        <v>4</v>
      </c>
      <c r="M41" s="30">
        <v>3</v>
      </c>
      <c r="N41" s="30">
        <v>4</v>
      </c>
      <c r="O41" s="30">
        <v>1</v>
      </c>
      <c r="P41" s="30">
        <v>3</v>
      </c>
      <c r="Q41" s="30"/>
      <c r="R41" s="30"/>
      <c r="S41" s="30">
        <v>48</v>
      </c>
      <c r="T41" s="30"/>
      <c r="U41" s="30">
        <v>48</v>
      </c>
      <c r="V41" s="30"/>
      <c r="W41" s="30"/>
      <c r="X41" s="30"/>
      <c r="Y41" s="30">
        <v>7</v>
      </c>
      <c r="Z41" s="30">
        <v>3</v>
      </c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/>
      <c r="G42" s="192"/>
      <c r="H42" s="192"/>
      <c r="I42" s="19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/>
      <c r="F43" s="188">
        <v>15</v>
      </c>
      <c r="G43" s="188">
        <v>15</v>
      </c>
      <c r="H43" s="188"/>
      <c r="I43" s="188"/>
      <c r="J43" s="26">
        <v>9</v>
      </c>
      <c r="K43" s="26">
        <v>3</v>
      </c>
      <c r="L43" s="26"/>
      <c r="M43" s="26">
        <v>6</v>
      </c>
      <c r="N43" s="26"/>
      <c r="O43" s="26"/>
      <c r="P43" s="26"/>
      <c r="Q43" s="26"/>
      <c r="R43" s="26"/>
      <c r="S43" s="26">
        <v>9</v>
      </c>
      <c r="T43" s="26">
        <v>1</v>
      </c>
      <c r="U43" s="26">
        <v>1</v>
      </c>
      <c r="V43" s="26">
        <v>8</v>
      </c>
      <c r="W43" s="26"/>
      <c r="X43" s="26"/>
      <c r="Y43" s="26">
        <v>5</v>
      </c>
      <c r="Z43" s="26">
        <v>3</v>
      </c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/>
      <c r="F44" s="188">
        <v>1</v>
      </c>
      <c r="G44" s="188">
        <v>1</v>
      </c>
      <c r="H44" s="188"/>
      <c r="I44" s="188"/>
      <c r="J44" s="26">
        <v>1</v>
      </c>
      <c r="K44" s="26">
        <v>1</v>
      </c>
      <c r="L44" s="26"/>
      <c r="M44" s="26"/>
      <c r="N44" s="26"/>
      <c r="O44" s="26"/>
      <c r="P44" s="26"/>
      <c r="Q44" s="26"/>
      <c r="R44" s="26"/>
      <c r="S44" s="26">
        <v>1</v>
      </c>
      <c r="T44" s="26"/>
      <c r="U44" s="26">
        <v>1</v>
      </c>
      <c r="V44" s="26"/>
      <c r="W44" s="26"/>
      <c r="X44" s="26"/>
      <c r="Y44" s="26"/>
      <c r="Z44" s="26"/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/>
      <c r="G45" s="188"/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/>
      <c r="F46" s="188">
        <v>39</v>
      </c>
      <c r="G46" s="188">
        <v>38</v>
      </c>
      <c r="H46" s="188">
        <v>1</v>
      </c>
      <c r="I46" s="188"/>
      <c r="J46" s="26">
        <v>37</v>
      </c>
      <c r="K46" s="26">
        <v>32</v>
      </c>
      <c r="L46" s="26">
        <v>2</v>
      </c>
      <c r="M46" s="26">
        <v>1</v>
      </c>
      <c r="N46" s="26">
        <v>2</v>
      </c>
      <c r="O46" s="26"/>
      <c r="P46" s="26">
        <v>2</v>
      </c>
      <c r="Q46" s="26"/>
      <c r="R46" s="26"/>
      <c r="S46" s="26">
        <v>37</v>
      </c>
      <c r="T46" s="26"/>
      <c r="U46" s="26">
        <v>35</v>
      </c>
      <c r="V46" s="26">
        <v>2</v>
      </c>
      <c r="W46" s="26"/>
      <c r="X46" s="26"/>
      <c r="Y46" s="26">
        <v>1</v>
      </c>
      <c r="Z46" s="26">
        <v>1</v>
      </c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/>
      <c r="F47" s="188"/>
      <c r="G47" s="188"/>
      <c r="H47" s="188"/>
      <c r="I47" s="188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188">
        <v>1</v>
      </c>
      <c r="F48" s="188">
        <v>8</v>
      </c>
      <c r="G48" s="188">
        <v>7</v>
      </c>
      <c r="H48" s="188">
        <v>1</v>
      </c>
      <c r="I48" s="188"/>
      <c r="J48" s="26">
        <v>3</v>
      </c>
      <c r="K48" s="26">
        <v>2</v>
      </c>
      <c r="L48" s="26"/>
      <c r="M48" s="26"/>
      <c r="N48" s="26">
        <v>1</v>
      </c>
      <c r="O48" s="26"/>
      <c r="P48" s="26">
        <v>1</v>
      </c>
      <c r="Q48" s="26"/>
      <c r="R48" s="26"/>
      <c r="S48" s="26">
        <v>3</v>
      </c>
      <c r="T48" s="26">
        <v>1</v>
      </c>
      <c r="U48" s="26">
        <v>2</v>
      </c>
      <c r="V48" s="26">
        <v>1</v>
      </c>
      <c r="W48" s="26"/>
      <c r="X48" s="26"/>
      <c r="Y48" s="26">
        <v>4</v>
      </c>
      <c r="Z48" s="26">
        <v>2</v>
      </c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>
        <f>SUM(E50+E51+E52+E53+E54+E55+E56)</f>
        <v>1</v>
      </c>
      <c r="F49" s="22">
        <f t="shared" ref="F49:Z49" si="2">SUM(F50+F51+F52+F53+F54+F55+F56)</f>
        <v>41</v>
      </c>
      <c r="G49" s="22">
        <f t="shared" si="2"/>
        <v>36</v>
      </c>
      <c r="H49" s="22">
        <f t="shared" si="2"/>
        <v>4</v>
      </c>
      <c r="I49" s="22">
        <f t="shared" si="2"/>
        <v>1</v>
      </c>
      <c r="J49" s="22">
        <f t="shared" si="2"/>
        <v>28</v>
      </c>
      <c r="K49" s="22">
        <f t="shared" si="2"/>
        <v>14</v>
      </c>
      <c r="L49" s="22">
        <f t="shared" si="2"/>
        <v>4</v>
      </c>
      <c r="M49" s="22">
        <f t="shared" si="2"/>
        <v>3</v>
      </c>
      <c r="N49" s="22">
        <f t="shared" si="2"/>
        <v>7</v>
      </c>
      <c r="O49" s="22">
        <f t="shared" si="2"/>
        <v>4</v>
      </c>
      <c r="P49" s="22">
        <f t="shared" si="2"/>
        <v>3</v>
      </c>
      <c r="Q49" s="22">
        <f t="shared" si="2"/>
        <v>0</v>
      </c>
      <c r="R49" s="22">
        <f t="shared" si="2"/>
        <v>1</v>
      </c>
      <c r="S49" s="22">
        <f t="shared" si="2"/>
        <v>29</v>
      </c>
      <c r="T49" s="22">
        <f t="shared" si="2"/>
        <v>0</v>
      </c>
      <c r="U49" s="22">
        <f t="shared" si="2"/>
        <v>24</v>
      </c>
      <c r="V49" s="22">
        <f t="shared" si="2"/>
        <v>4</v>
      </c>
      <c r="W49" s="22">
        <f t="shared" si="2"/>
        <v>0</v>
      </c>
      <c r="X49" s="22">
        <f t="shared" si="2"/>
        <v>1</v>
      </c>
      <c r="Y49" s="22">
        <f t="shared" si="2"/>
        <v>8</v>
      </c>
      <c r="Z49" s="22">
        <f t="shared" si="2"/>
        <v>3</v>
      </c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/>
      <c r="F50" s="188">
        <v>1</v>
      </c>
      <c r="G50" s="188">
        <v>1</v>
      </c>
      <c r="H50" s="188"/>
      <c r="I50" s="188"/>
      <c r="J50" s="26">
        <v>1</v>
      </c>
      <c r="K50" s="26"/>
      <c r="L50" s="26"/>
      <c r="M50" s="26">
        <v>1</v>
      </c>
      <c r="N50" s="26"/>
      <c r="O50" s="26"/>
      <c r="P50" s="26"/>
      <c r="Q50" s="26"/>
      <c r="R50" s="26"/>
      <c r="S50" s="26">
        <v>1</v>
      </c>
      <c r="T50" s="26"/>
      <c r="U50" s="26"/>
      <c r="V50" s="26"/>
      <c r="W50" s="26"/>
      <c r="X50" s="26"/>
      <c r="Y50" s="26"/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/>
      <c r="F52" s="188">
        <v>6</v>
      </c>
      <c r="G52" s="188">
        <v>6</v>
      </c>
      <c r="H52" s="188"/>
      <c r="I52" s="188"/>
      <c r="J52" s="26">
        <v>6</v>
      </c>
      <c r="K52" s="26">
        <v>1</v>
      </c>
      <c r="L52" s="26">
        <v>2</v>
      </c>
      <c r="M52" s="26">
        <v>1</v>
      </c>
      <c r="N52" s="26">
        <v>2</v>
      </c>
      <c r="O52" s="26">
        <v>1</v>
      </c>
      <c r="P52" s="26">
        <v>1</v>
      </c>
      <c r="Q52" s="26"/>
      <c r="R52" s="26"/>
      <c r="S52" s="26">
        <v>6</v>
      </c>
      <c r="T52" s="26"/>
      <c r="U52" s="26">
        <v>3</v>
      </c>
      <c r="V52" s="26">
        <v>3</v>
      </c>
      <c r="W52" s="26"/>
      <c r="X52" s="26"/>
      <c r="Y52" s="26"/>
      <c r="Z52" s="26"/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/>
      <c r="F54" s="191"/>
      <c r="G54" s="191"/>
      <c r="H54" s="191"/>
      <c r="I54" s="19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/>
      <c r="F55" s="188">
        <v>4</v>
      </c>
      <c r="G55" s="188">
        <v>1</v>
      </c>
      <c r="H55" s="188">
        <v>2</v>
      </c>
      <c r="I55" s="188">
        <v>1</v>
      </c>
      <c r="J55" s="26">
        <v>1</v>
      </c>
      <c r="K55" s="26">
        <v>1</v>
      </c>
      <c r="L55" s="26"/>
      <c r="M55" s="26"/>
      <c r="N55" s="26"/>
      <c r="O55" s="26"/>
      <c r="P55" s="26"/>
      <c r="Q55" s="26"/>
      <c r="R55" s="26"/>
      <c r="S55" s="26">
        <v>1</v>
      </c>
      <c r="T55" s="26"/>
      <c r="U55" s="26">
        <v>1</v>
      </c>
      <c r="V55" s="26"/>
      <c r="W55" s="26"/>
      <c r="X55" s="26">
        <v>1</v>
      </c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188">
        <v>1</v>
      </c>
      <c r="F56" s="188">
        <v>30</v>
      </c>
      <c r="G56" s="188">
        <v>28</v>
      </c>
      <c r="H56" s="188">
        <v>2</v>
      </c>
      <c r="I56" s="188"/>
      <c r="J56" s="26">
        <v>20</v>
      </c>
      <c r="K56" s="26">
        <v>12</v>
      </c>
      <c r="L56" s="26">
        <v>2</v>
      </c>
      <c r="M56" s="26">
        <v>1</v>
      </c>
      <c r="N56" s="26">
        <v>5</v>
      </c>
      <c r="O56" s="26">
        <v>3</v>
      </c>
      <c r="P56" s="26">
        <v>2</v>
      </c>
      <c r="Q56" s="26"/>
      <c r="R56" s="26">
        <v>1</v>
      </c>
      <c r="S56" s="26">
        <v>21</v>
      </c>
      <c r="T56" s="26"/>
      <c r="U56" s="26">
        <v>20</v>
      </c>
      <c r="V56" s="26">
        <v>1</v>
      </c>
      <c r="W56" s="26"/>
      <c r="X56" s="26"/>
      <c r="Y56" s="26">
        <v>8</v>
      </c>
      <c r="Z56" s="26">
        <v>3</v>
      </c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>
        <f>SUM(E58+E59+E60+E61+E62+E63+E64+E65+E66+E67+E68+E69+E70)</f>
        <v>20</v>
      </c>
      <c r="F57" s="34">
        <f t="shared" ref="F57:Z57" si="3">SUM(F58+F59+F60+F61+F62+F63+F64+F65+F66+F67+F68+F69+F70)</f>
        <v>241</v>
      </c>
      <c r="G57" s="34">
        <f t="shared" si="3"/>
        <v>227</v>
      </c>
      <c r="H57" s="34">
        <f t="shared" si="3"/>
        <v>14</v>
      </c>
      <c r="I57" s="34">
        <f t="shared" si="3"/>
        <v>0</v>
      </c>
      <c r="J57" s="34">
        <f t="shared" si="3"/>
        <v>205</v>
      </c>
      <c r="K57" s="34">
        <f t="shared" si="3"/>
        <v>129</v>
      </c>
      <c r="L57" s="34">
        <f t="shared" si="3"/>
        <v>41</v>
      </c>
      <c r="M57" s="34">
        <f t="shared" si="3"/>
        <v>8</v>
      </c>
      <c r="N57" s="34">
        <f t="shared" si="3"/>
        <v>27</v>
      </c>
      <c r="O57" s="34">
        <f t="shared" si="3"/>
        <v>0</v>
      </c>
      <c r="P57" s="34">
        <f t="shared" si="3"/>
        <v>26</v>
      </c>
      <c r="Q57" s="34">
        <f t="shared" si="3"/>
        <v>1</v>
      </c>
      <c r="R57" s="34">
        <f t="shared" si="3"/>
        <v>0</v>
      </c>
      <c r="S57" s="34">
        <f t="shared" si="3"/>
        <v>205</v>
      </c>
      <c r="T57" s="34">
        <f t="shared" si="3"/>
        <v>0</v>
      </c>
      <c r="U57" s="34">
        <f t="shared" si="3"/>
        <v>194</v>
      </c>
      <c r="V57" s="34">
        <f t="shared" si="3"/>
        <v>11</v>
      </c>
      <c r="W57" s="34">
        <f t="shared" si="3"/>
        <v>0</v>
      </c>
      <c r="X57" s="34">
        <f t="shared" si="3"/>
        <v>0</v>
      </c>
      <c r="Y57" s="34">
        <f t="shared" si="3"/>
        <v>42</v>
      </c>
      <c r="Z57" s="34">
        <f t="shared" si="3"/>
        <v>17</v>
      </c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8</v>
      </c>
      <c r="F58" s="188">
        <v>111</v>
      </c>
      <c r="G58" s="188">
        <v>103</v>
      </c>
      <c r="H58" s="188">
        <v>8</v>
      </c>
      <c r="I58" s="188"/>
      <c r="J58" s="26">
        <v>95</v>
      </c>
      <c r="K58" s="26">
        <v>75</v>
      </c>
      <c r="L58" s="26">
        <v>3</v>
      </c>
      <c r="M58" s="26">
        <v>1</v>
      </c>
      <c r="N58" s="26">
        <v>16</v>
      </c>
      <c r="O58" s="26"/>
      <c r="P58" s="26">
        <v>16</v>
      </c>
      <c r="Q58" s="26"/>
      <c r="R58" s="26"/>
      <c r="S58" s="26">
        <v>95</v>
      </c>
      <c r="T58" s="26"/>
      <c r="U58" s="26">
        <v>94</v>
      </c>
      <c r="V58" s="26">
        <v>1</v>
      </c>
      <c r="W58" s="26"/>
      <c r="X58" s="26"/>
      <c r="Y58" s="26">
        <v>16</v>
      </c>
      <c r="Z58" s="26">
        <v>6</v>
      </c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3</v>
      </c>
      <c r="F59" s="188">
        <v>41</v>
      </c>
      <c r="G59" s="188">
        <v>41</v>
      </c>
      <c r="H59" s="188"/>
      <c r="I59" s="188"/>
      <c r="J59" s="26">
        <v>35</v>
      </c>
      <c r="K59" s="26">
        <v>11</v>
      </c>
      <c r="L59" s="26">
        <v>22</v>
      </c>
      <c r="M59" s="26"/>
      <c r="N59" s="26">
        <v>2</v>
      </c>
      <c r="O59" s="26"/>
      <c r="P59" s="26">
        <v>2</v>
      </c>
      <c r="Q59" s="26"/>
      <c r="R59" s="26"/>
      <c r="S59" s="26">
        <v>35</v>
      </c>
      <c r="T59" s="26"/>
      <c r="U59" s="26">
        <v>32</v>
      </c>
      <c r="V59" s="26">
        <v>3</v>
      </c>
      <c r="W59" s="26"/>
      <c r="X59" s="26"/>
      <c r="Y59" s="26">
        <v>9</v>
      </c>
      <c r="Z59" s="26">
        <v>3</v>
      </c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>
        <v>3</v>
      </c>
      <c r="F60" s="188">
        <v>16</v>
      </c>
      <c r="G60" s="188">
        <v>16</v>
      </c>
      <c r="H60" s="188"/>
      <c r="I60" s="188"/>
      <c r="J60" s="26">
        <v>15</v>
      </c>
      <c r="K60" s="26">
        <v>3</v>
      </c>
      <c r="L60" s="26">
        <v>10</v>
      </c>
      <c r="M60" s="26">
        <v>1</v>
      </c>
      <c r="N60" s="26">
        <v>1</v>
      </c>
      <c r="O60" s="26"/>
      <c r="P60" s="26">
        <v>1</v>
      </c>
      <c r="Q60" s="26"/>
      <c r="R60" s="26"/>
      <c r="S60" s="26">
        <v>15</v>
      </c>
      <c r="T60" s="26"/>
      <c r="U60" s="26">
        <v>12</v>
      </c>
      <c r="V60" s="26">
        <v>3</v>
      </c>
      <c r="W60" s="26"/>
      <c r="X60" s="26"/>
      <c r="Y60" s="26">
        <v>4</v>
      </c>
      <c r="Z60" s="26">
        <v>1</v>
      </c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/>
      <c r="F61" s="188">
        <v>1</v>
      </c>
      <c r="G61" s="188">
        <v>1</v>
      </c>
      <c r="H61" s="188"/>
      <c r="I61" s="18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>
        <v>1</v>
      </c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>
        <v>1</v>
      </c>
      <c r="F63" s="188">
        <v>4</v>
      </c>
      <c r="G63" s="188">
        <v>3</v>
      </c>
      <c r="H63" s="188">
        <v>1</v>
      </c>
      <c r="I63" s="188"/>
      <c r="J63" s="26">
        <v>4</v>
      </c>
      <c r="K63" s="26">
        <v>3</v>
      </c>
      <c r="L63" s="26"/>
      <c r="M63" s="26"/>
      <c r="N63" s="26">
        <v>1</v>
      </c>
      <c r="O63" s="26"/>
      <c r="P63" s="26">
        <v>1</v>
      </c>
      <c r="Q63" s="26"/>
      <c r="R63" s="26"/>
      <c r="S63" s="26">
        <v>4</v>
      </c>
      <c r="T63" s="26"/>
      <c r="U63" s="26">
        <v>4</v>
      </c>
      <c r="V63" s="26"/>
      <c r="W63" s="26"/>
      <c r="X63" s="26"/>
      <c r="Y63" s="26"/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/>
      <c r="F64" s="188">
        <v>1</v>
      </c>
      <c r="G64" s="188">
        <v>1</v>
      </c>
      <c r="H64" s="188"/>
      <c r="I64" s="188"/>
      <c r="J64" s="26">
        <v>1</v>
      </c>
      <c r="K64" s="26">
        <v>1</v>
      </c>
      <c r="L64" s="26"/>
      <c r="M64" s="26"/>
      <c r="N64" s="26"/>
      <c r="O64" s="26"/>
      <c r="P64" s="26"/>
      <c r="Q64" s="26"/>
      <c r="R64" s="26"/>
      <c r="S64" s="26">
        <v>1</v>
      </c>
      <c r="T64" s="26"/>
      <c r="U64" s="26">
        <v>1</v>
      </c>
      <c r="V64" s="26"/>
      <c r="W64" s="26"/>
      <c r="X64" s="26"/>
      <c r="Y64" s="26"/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>
        <v>4</v>
      </c>
      <c r="F65" s="188">
        <v>27</v>
      </c>
      <c r="G65" s="188">
        <v>25</v>
      </c>
      <c r="H65" s="188">
        <v>2</v>
      </c>
      <c r="I65" s="188"/>
      <c r="J65" s="26">
        <v>24</v>
      </c>
      <c r="K65" s="26">
        <v>21</v>
      </c>
      <c r="L65" s="26"/>
      <c r="M65" s="26"/>
      <c r="N65" s="26">
        <v>3</v>
      </c>
      <c r="O65" s="26"/>
      <c r="P65" s="26">
        <v>2</v>
      </c>
      <c r="Q65" s="26">
        <v>1</v>
      </c>
      <c r="R65" s="26"/>
      <c r="S65" s="26">
        <v>24</v>
      </c>
      <c r="T65" s="26"/>
      <c r="U65" s="26">
        <v>24</v>
      </c>
      <c r="V65" s="26"/>
      <c r="W65" s="26"/>
      <c r="X65" s="26"/>
      <c r="Y65" s="26">
        <v>5</v>
      </c>
      <c r="Z65" s="26">
        <v>5</v>
      </c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/>
      <c r="F66" s="188">
        <v>3</v>
      </c>
      <c r="G66" s="188">
        <v>3</v>
      </c>
      <c r="H66" s="188"/>
      <c r="I66" s="188"/>
      <c r="J66" s="26">
        <v>2</v>
      </c>
      <c r="K66" s="26">
        <v>1</v>
      </c>
      <c r="L66" s="26"/>
      <c r="M66" s="26"/>
      <c r="N66" s="26">
        <v>1</v>
      </c>
      <c r="O66" s="26"/>
      <c r="P66" s="26">
        <v>1</v>
      </c>
      <c r="Q66" s="26"/>
      <c r="R66" s="26"/>
      <c r="S66" s="26">
        <v>2</v>
      </c>
      <c r="T66" s="26"/>
      <c r="U66" s="26">
        <v>2</v>
      </c>
      <c r="V66" s="26"/>
      <c r="W66" s="26"/>
      <c r="X66" s="26"/>
      <c r="Y66" s="26">
        <v>1</v>
      </c>
      <c r="Z66" s="26">
        <v>1</v>
      </c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/>
      <c r="F67" s="188">
        <v>10</v>
      </c>
      <c r="G67" s="188">
        <v>10</v>
      </c>
      <c r="H67" s="188"/>
      <c r="I67" s="188"/>
      <c r="J67" s="26">
        <v>9</v>
      </c>
      <c r="K67" s="26">
        <v>5</v>
      </c>
      <c r="L67" s="26">
        <v>4</v>
      </c>
      <c r="M67" s="26"/>
      <c r="N67" s="26"/>
      <c r="O67" s="26"/>
      <c r="P67" s="26"/>
      <c r="Q67" s="26"/>
      <c r="R67" s="26"/>
      <c r="S67" s="26">
        <v>9</v>
      </c>
      <c r="T67" s="26"/>
      <c r="U67" s="26">
        <v>9</v>
      </c>
      <c r="V67" s="26"/>
      <c r="W67" s="26"/>
      <c r="X67" s="26"/>
      <c r="Y67" s="26">
        <v>1</v>
      </c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/>
      <c r="F68" s="188">
        <v>8</v>
      </c>
      <c r="G68" s="188">
        <v>6</v>
      </c>
      <c r="H68" s="188">
        <v>2</v>
      </c>
      <c r="I68" s="188"/>
      <c r="J68" s="26">
        <v>6</v>
      </c>
      <c r="K68" s="26">
        <v>2</v>
      </c>
      <c r="L68" s="26"/>
      <c r="M68" s="26">
        <v>3</v>
      </c>
      <c r="N68" s="26">
        <v>1</v>
      </c>
      <c r="O68" s="26"/>
      <c r="P68" s="26">
        <v>1</v>
      </c>
      <c r="Q68" s="26"/>
      <c r="R68" s="26"/>
      <c r="S68" s="26">
        <v>6</v>
      </c>
      <c r="T68" s="26"/>
      <c r="U68" s="26">
        <v>5</v>
      </c>
      <c r="V68" s="26">
        <v>1</v>
      </c>
      <c r="W68" s="26"/>
      <c r="X68" s="26"/>
      <c r="Y68" s="26"/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>
        <v>1</v>
      </c>
      <c r="F70" s="188">
        <v>19</v>
      </c>
      <c r="G70" s="188">
        <v>18</v>
      </c>
      <c r="H70" s="188">
        <v>1</v>
      </c>
      <c r="I70" s="188"/>
      <c r="J70" s="26">
        <v>14</v>
      </c>
      <c r="K70" s="26">
        <v>7</v>
      </c>
      <c r="L70" s="26">
        <v>2</v>
      </c>
      <c r="M70" s="26">
        <v>3</v>
      </c>
      <c r="N70" s="26">
        <v>2</v>
      </c>
      <c r="O70" s="26"/>
      <c r="P70" s="26">
        <v>2</v>
      </c>
      <c r="Q70" s="26"/>
      <c r="R70" s="26"/>
      <c r="S70" s="26">
        <v>14</v>
      </c>
      <c r="T70" s="26"/>
      <c r="U70" s="26">
        <v>11</v>
      </c>
      <c r="V70" s="26">
        <v>3</v>
      </c>
      <c r="W70" s="26"/>
      <c r="X70" s="26"/>
      <c r="Y70" s="26">
        <v>5</v>
      </c>
      <c r="Z70" s="26">
        <v>1</v>
      </c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>
        <f>SUM(E72+E73+E74+E75+E76+E77)</f>
        <v>0</v>
      </c>
      <c r="F71" s="34">
        <f t="shared" ref="F71:Z71" si="4">SUM(F72+F73+F74+F75+F76+F77)</f>
        <v>1</v>
      </c>
      <c r="G71" s="34">
        <f t="shared" si="4"/>
        <v>1</v>
      </c>
      <c r="H71" s="34">
        <f t="shared" si="4"/>
        <v>0</v>
      </c>
      <c r="I71" s="34">
        <f t="shared" si="4"/>
        <v>0</v>
      </c>
      <c r="J71" s="34">
        <f t="shared" si="4"/>
        <v>1</v>
      </c>
      <c r="K71" s="34">
        <f t="shared" si="4"/>
        <v>1</v>
      </c>
      <c r="L71" s="34">
        <f t="shared" si="4"/>
        <v>0</v>
      </c>
      <c r="M71" s="34">
        <f t="shared" si="4"/>
        <v>0</v>
      </c>
      <c r="N71" s="34">
        <f t="shared" si="4"/>
        <v>0</v>
      </c>
      <c r="O71" s="34">
        <f t="shared" si="4"/>
        <v>0</v>
      </c>
      <c r="P71" s="34">
        <f t="shared" si="4"/>
        <v>0</v>
      </c>
      <c r="Q71" s="34">
        <f t="shared" si="4"/>
        <v>0</v>
      </c>
      <c r="R71" s="34">
        <f t="shared" si="4"/>
        <v>0</v>
      </c>
      <c r="S71" s="34">
        <f t="shared" si="4"/>
        <v>1</v>
      </c>
      <c r="T71" s="34">
        <f t="shared" si="4"/>
        <v>0</v>
      </c>
      <c r="U71" s="34">
        <f t="shared" si="4"/>
        <v>0</v>
      </c>
      <c r="V71" s="34">
        <f t="shared" si="4"/>
        <v>1</v>
      </c>
      <c r="W71" s="34">
        <f t="shared" si="4"/>
        <v>0</v>
      </c>
      <c r="X71" s="34">
        <f t="shared" si="4"/>
        <v>0</v>
      </c>
      <c r="Y71" s="34">
        <f t="shared" si="4"/>
        <v>0</v>
      </c>
      <c r="Z71" s="34">
        <f t="shared" si="4"/>
        <v>0</v>
      </c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>
        <v>1</v>
      </c>
      <c r="G74" s="188">
        <v>1</v>
      </c>
      <c r="H74" s="188"/>
      <c r="I74" s="188"/>
      <c r="J74" s="26">
        <v>1</v>
      </c>
      <c r="K74" s="26">
        <v>1</v>
      </c>
      <c r="L74" s="26"/>
      <c r="M74" s="26"/>
      <c r="N74" s="26"/>
      <c r="O74" s="26"/>
      <c r="P74" s="26"/>
      <c r="Q74" s="26"/>
      <c r="R74" s="26"/>
      <c r="S74" s="26">
        <v>1</v>
      </c>
      <c r="T74" s="26"/>
      <c r="U74" s="26"/>
      <c r="V74" s="26">
        <v>1</v>
      </c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/>
      <c r="G76" s="188"/>
      <c r="H76" s="188"/>
      <c r="I76" s="188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/>
      <c r="G77" s="188"/>
      <c r="H77" s="188"/>
      <c r="I77" s="188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>
        <f>SUM(E79+E80+E81+E82+E83+E84)</f>
        <v>4</v>
      </c>
      <c r="F78" s="22">
        <f t="shared" ref="F78:Z78" si="5">SUM(F79+F80+F81+F82+F83+F84)</f>
        <v>24</v>
      </c>
      <c r="G78" s="22">
        <f t="shared" si="5"/>
        <v>21</v>
      </c>
      <c r="H78" s="22">
        <f t="shared" si="5"/>
        <v>3</v>
      </c>
      <c r="I78" s="22">
        <f t="shared" si="5"/>
        <v>0</v>
      </c>
      <c r="J78" s="22">
        <f t="shared" si="5"/>
        <v>21</v>
      </c>
      <c r="K78" s="22">
        <f t="shared" si="5"/>
        <v>7</v>
      </c>
      <c r="L78" s="22">
        <f t="shared" si="5"/>
        <v>2</v>
      </c>
      <c r="M78" s="22">
        <f t="shared" si="5"/>
        <v>5</v>
      </c>
      <c r="N78" s="22">
        <f t="shared" si="5"/>
        <v>7</v>
      </c>
      <c r="O78" s="22">
        <f t="shared" si="5"/>
        <v>0</v>
      </c>
      <c r="P78" s="22">
        <f t="shared" si="5"/>
        <v>7</v>
      </c>
      <c r="Q78" s="22">
        <f t="shared" si="5"/>
        <v>0</v>
      </c>
      <c r="R78" s="22">
        <f t="shared" si="5"/>
        <v>0</v>
      </c>
      <c r="S78" s="22">
        <f t="shared" si="5"/>
        <v>21</v>
      </c>
      <c r="T78" s="22">
        <f t="shared" si="5"/>
        <v>0</v>
      </c>
      <c r="U78" s="22">
        <f t="shared" si="5"/>
        <v>17</v>
      </c>
      <c r="V78" s="22">
        <f t="shared" si="5"/>
        <v>3</v>
      </c>
      <c r="W78" s="22">
        <f t="shared" si="5"/>
        <v>0</v>
      </c>
      <c r="X78" s="22">
        <f t="shared" si="5"/>
        <v>2</v>
      </c>
      <c r="Y78" s="22">
        <f t="shared" si="5"/>
        <v>4</v>
      </c>
      <c r="Z78" s="22">
        <f t="shared" si="5"/>
        <v>0</v>
      </c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/>
      <c r="F79" s="188"/>
      <c r="I79" s="188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>
        <v>2</v>
      </c>
      <c r="F80" s="188">
        <v>3</v>
      </c>
      <c r="G80" s="188">
        <v>3</v>
      </c>
      <c r="H80" s="188"/>
      <c r="I80" s="188"/>
      <c r="J80" s="26">
        <v>5</v>
      </c>
      <c r="K80" s="26">
        <v>1</v>
      </c>
      <c r="L80" s="26"/>
      <c r="M80" s="26">
        <v>4</v>
      </c>
      <c r="N80" s="26"/>
      <c r="O80" s="26"/>
      <c r="P80" s="26"/>
      <c r="Q80" s="26"/>
      <c r="R80" s="26"/>
      <c r="S80" s="26">
        <v>5</v>
      </c>
      <c r="T80" s="26"/>
      <c r="U80" s="26">
        <v>4</v>
      </c>
      <c r="V80" s="26">
        <v>1</v>
      </c>
      <c r="W80" s="26"/>
      <c r="X80" s="26"/>
      <c r="Y80" s="26"/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>
        <v>1</v>
      </c>
      <c r="G82" s="191">
        <v>1</v>
      </c>
      <c r="H82" s="191"/>
      <c r="I82" s="191"/>
      <c r="J82" s="31">
        <v>1</v>
      </c>
      <c r="K82" s="31">
        <v>1</v>
      </c>
      <c r="L82" s="31"/>
      <c r="M82" s="31"/>
      <c r="N82" s="31"/>
      <c r="O82" s="31"/>
      <c r="P82" s="31"/>
      <c r="Q82" s="31"/>
      <c r="R82" s="31"/>
      <c r="S82" s="31">
        <v>1</v>
      </c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2</v>
      </c>
      <c r="F83" s="188">
        <v>17</v>
      </c>
      <c r="G83" s="188">
        <v>15</v>
      </c>
      <c r="H83" s="188">
        <v>2</v>
      </c>
      <c r="I83" s="188"/>
      <c r="J83" s="26">
        <v>13</v>
      </c>
      <c r="K83" s="26">
        <v>4</v>
      </c>
      <c r="L83" s="26">
        <v>1</v>
      </c>
      <c r="M83" s="26">
        <v>1</v>
      </c>
      <c r="N83" s="26">
        <v>7</v>
      </c>
      <c r="O83" s="26"/>
      <c r="P83" s="26">
        <v>7</v>
      </c>
      <c r="Q83" s="26"/>
      <c r="R83" s="26"/>
      <c r="S83" s="26">
        <v>13</v>
      </c>
      <c r="T83" s="26"/>
      <c r="U83" s="26">
        <v>13</v>
      </c>
      <c r="V83" s="26"/>
      <c r="W83" s="26"/>
      <c r="X83" s="26">
        <v>2</v>
      </c>
      <c r="Y83" s="26">
        <v>4</v>
      </c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188"/>
      <c r="F84" s="188">
        <v>3</v>
      </c>
      <c r="G84" s="188">
        <v>2</v>
      </c>
      <c r="H84" s="188">
        <v>1</v>
      </c>
      <c r="I84" s="188"/>
      <c r="J84" s="26">
        <v>2</v>
      </c>
      <c r="K84" s="26">
        <v>1</v>
      </c>
      <c r="L84" s="26">
        <v>1</v>
      </c>
      <c r="M84" s="26"/>
      <c r="N84" s="26"/>
      <c r="O84" s="26"/>
      <c r="P84" s="26"/>
      <c r="Q84" s="26"/>
      <c r="R84" s="26"/>
      <c r="S84" s="26">
        <v>2</v>
      </c>
      <c r="T84" s="26"/>
      <c r="U84" s="26"/>
      <c r="V84" s="26">
        <v>2</v>
      </c>
      <c r="W84" s="26"/>
      <c r="X84" s="26"/>
      <c r="Y84" s="26"/>
      <c r="Z84" s="26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>
        <f>SUM(E86+E87)</f>
        <v>0</v>
      </c>
      <c r="F85" s="22">
        <f t="shared" ref="F85:Z85" si="6">SUM(F86+F87)</f>
        <v>0</v>
      </c>
      <c r="G85" s="22">
        <f t="shared" si="6"/>
        <v>0</v>
      </c>
      <c r="H85" s="22">
        <f t="shared" si="6"/>
        <v>0</v>
      </c>
      <c r="I85" s="22">
        <f t="shared" si="6"/>
        <v>0</v>
      </c>
      <c r="J85" s="22">
        <f t="shared" si="6"/>
        <v>0</v>
      </c>
      <c r="K85" s="22">
        <f t="shared" si="6"/>
        <v>0</v>
      </c>
      <c r="L85" s="22">
        <f t="shared" si="6"/>
        <v>0</v>
      </c>
      <c r="M85" s="22">
        <f t="shared" si="6"/>
        <v>0</v>
      </c>
      <c r="N85" s="22">
        <f t="shared" si="6"/>
        <v>0</v>
      </c>
      <c r="O85" s="22">
        <f t="shared" si="6"/>
        <v>0</v>
      </c>
      <c r="P85" s="22">
        <f t="shared" si="6"/>
        <v>0</v>
      </c>
      <c r="Q85" s="22">
        <f t="shared" si="6"/>
        <v>0</v>
      </c>
      <c r="R85" s="22">
        <f t="shared" si="6"/>
        <v>0</v>
      </c>
      <c r="S85" s="22">
        <f t="shared" si="6"/>
        <v>0</v>
      </c>
      <c r="T85" s="22">
        <f t="shared" si="6"/>
        <v>0</v>
      </c>
      <c r="U85" s="22">
        <f t="shared" si="6"/>
        <v>0</v>
      </c>
      <c r="V85" s="22">
        <f t="shared" si="6"/>
        <v>0</v>
      </c>
      <c r="W85" s="22">
        <f t="shared" si="6"/>
        <v>0</v>
      </c>
      <c r="X85" s="22">
        <f t="shared" si="6"/>
        <v>0</v>
      </c>
      <c r="Y85" s="22">
        <f t="shared" si="6"/>
        <v>0</v>
      </c>
      <c r="Z85" s="22">
        <f t="shared" si="6"/>
        <v>0</v>
      </c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/>
      <c r="G86" s="188"/>
      <c r="H86" s="188"/>
      <c r="I86" s="188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/>
      <c r="F87" s="188"/>
      <c r="G87" s="188"/>
      <c r="H87" s="188"/>
      <c r="I87" s="188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>
        <f>SUM(E89+E90+E91+E92+E93+E94+E95+E96+E97+E98+E99+E100+E101+E102+E103+E104+E105+E106+E107+E108+E109)</f>
        <v>19</v>
      </c>
      <c r="F88" s="22">
        <f t="shared" ref="F88:Z88" si="7">SUM(F89+F90+F91+F92+F93+F94+F95+F96+F97+F98+F99+F100+F101+F102+F103+F104+F105+F106+F107+F108+F109)</f>
        <v>278</v>
      </c>
      <c r="G88" s="22">
        <f t="shared" si="7"/>
        <v>267</v>
      </c>
      <c r="H88" s="22">
        <f t="shared" si="7"/>
        <v>9</v>
      </c>
      <c r="I88" s="22">
        <f t="shared" si="7"/>
        <v>2</v>
      </c>
      <c r="J88" s="22">
        <f t="shared" si="7"/>
        <v>263</v>
      </c>
      <c r="K88" s="22">
        <f t="shared" si="7"/>
        <v>235</v>
      </c>
      <c r="L88" s="22">
        <f t="shared" si="7"/>
        <v>4</v>
      </c>
      <c r="M88" s="22">
        <f t="shared" si="7"/>
        <v>8</v>
      </c>
      <c r="N88" s="22">
        <f t="shared" si="7"/>
        <v>16</v>
      </c>
      <c r="O88" s="22">
        <f t="shared" si="7"/>
        <v>1</v>
      </c>
      <c r="P88" s="22">
        <f t="shared" si="7"/>
        <v>15</v>
      </c>
      <c r="Q88" s="22">
        <f t="shared" si="7"/>
        <v>0</v>
      </c>
      <c r="R88" s="22">
        <f t="shared" si="7"/>
        <v>1</v>
      </c>
      <c r="S88" s="22">
        <f t="shared" si="7"/>
        <v>264</v>
      </c>
      <c r="T88" s="22">
        <f t="shared" si="7"/>
        <v>0</v>
      </c>
      <c r="U88" s="22">
        <f t="shared" si="7"/>
        <v>259</v>
      </c>
      <c r="V88" s="22">
        <f t="shared" si="7"/>
        <v>4</v>
      </c>
      <c r="W88" s="22">
        <f t="shared" si="7"/>
        <v>0</v>
      </c>
      <c r="X88" s="22">
        <f t="shared" si="7"/>
        <v>0</v>
      </c>
      <c r="Y88" s="22">
        <f t="shared" si="7"/>
        <v>22</v>
      </c>
      <c r="Z88" s="22">
        <f t="shared" si="7"/>
        <v>1</v>
      </c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/>
      <c r="F90" s="188">
        <v>9</v>
      </c>
      <c r="G90" s="188">
        <v>9</v>
      </c>
      <c r="H90" s="188"/>
      <c r="I90" s="188"/>
      <c r="J90" s="26">
        <v>8</v>
      </c>
      <c r="K90" s="26">
        <v>6</v>
      </c>
      <c r="L90" s="26"/>
      <c r="M90" s="26">
        <v>1</v>
      </c>
      <c r="N90" s="26">
        <v>1</v>
      </c>
      <c r="O90" s="26"/>
      <c r="P90" s="26">
        <v>1</v>
      </c>
      <c r="Q90" s="26"/>
      <c r="R90" s="26"/>
      <c r="S90" s="26">
        <v>8</v>
      </c>
      <c r="T90" s="26"/>
      <c r="U90" s="26">
        <v>8</v>
      </c>
      <c r="V90" s="26"/>
      <c r="W90" s="26"/>
      <c r="X90" s="26"/>
      <c r="Y90" s="26">
        <v>1</v>
      </c>
      <c r="Z90" s="26">
        <v>1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/>
      <c r="G91" s="188"/>
      <c r="H91" s="188"/>
      <c r="I91" s="188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6</v>
      </c>
      <c r="F92" s="188">
        <v>34</v>
      </c>
      <c r="G92" s="188">
        <v>33</v>
      </c>
      <c r="H92" s="188">
        <v>1</v>
      </c>
      <c r="I92" s="188"/>
      <c r="J92" s="26">
        <v>35</v>
      </c>
      <c r="K92" s="26">
        <v>30</v>
      </c>
      <c r="L92" s="26"/>
      <c r="M92" s="26"/>
      <c r="N92" s="26">
        <v>5</v>
      </c>
      <c r="O92" s="26"/>
      <c r="P92" s="26">
        <v>5</v>
      </c>
      <c r="Q92" s="26"/>
      <c r="R92" s="26"/>
      <c r="S92" s="26">
        <v>35</v>
      </c>
      <c r="T92" s="26"/>
      <c r="U92" s="26">
        <v>35</v>
      </c>
      <c r="V92" s="26"/>
      <c r="W92" s="26"/>
      <c r="X92" s="26"/>
      <c r="Y92" s="26">
        <v>4</v>
      </c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/>
      <c r="G93" s="188"/>
      <c r="H93" s="188"/>
      <c r="I93" s="188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>
        <v>3</v>
      </c>
      <c r="F94" s="188">
        <v>5</v>
      </c>
      <c r="G94" s="188">
        <v>5</v>
      </c>
      <c r="H94" s="188"/>
      <c r="I94" s="188"/>
      <c r="J94" s="26">
        <v>8</v>
      </c>
      <c r="K94" s="26">
        <v>3</v>
      </c>
      <c r="L94" s="26">
        <v>1</v>
      </c>
      <c r="M94" s="26"/>
      <c r="N94" s="26">
        <v>4</v>
      </c>
      <c r="O94" s="26"/>
      <c r="P94" s="26">
        <v>4</v>
      </c>
      <c r="Q94" s="26"/>
      <c r="R94" s="26"/>
      <c r="S94" s="26">
        <v>8</v>
      </c>
      <c r="T94" s="26"/>
      <c r="U94" s="26">
        <v>7</v>
      </c>
      <c r="V94" s="26">
        <v>1</v>
      </c>
      <c r="W94" s="26"/>
      <c r="X94" s="26"/>
      <c r="Y94" s="26"/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>
        <v>1</v>
      </c>
      <c r="G95" s="188">
        <v>1</v>
      </c>
      <c r="H95" s="188"/>
      <c r="I95" s="188"/>
      <c r="J95" s="26">
        <v>1</v>
      </c>
      <c r="K95" s="26"/>
      <c r="L95" s="26"/>
      <c r="M95" s="26">
        <v>1</v>
      </c>
      <c r="N95" s="26"/>
      <c r="O95" s="26"/>
      <c r="P95" s="26"/>
      <c r="Q95" s="26"/>
      <c r="R95" s="26"/>
      <c r="S95" s="26">
        <v>1</v>
      </c>
      <c r="T95" s="26"/>
      <c r="U95" s="26"/>
      <c r="V95" s="26">
        <v>1</v>
      </c>
      <c r="W95" s="26"/>
      <c r="X95" s="26"/>
      <c r="Y95" s="26"/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/>
      <c r="G96" s="188"/>
      <c r="H96" s="188"/>
      <c r="I96" s="188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>
        <v>10</v>
      </c>
      <c r="F97" s="188">
        <v>136</v>
      </c>
      <c r="G97" s="188">
        <v>133</v>
      </c>
      <c r="H97" s="188">
        <v>3</v>
      </c>
      <c r="I97" s="188"/>
      <c r="J97" s="26">
        <v>131</v>
      </c>
      <c r="K97" s="26">
        <v>119</v>
      </c>
      <c r="L97" s="26">
        <v>2</v>
      </c>
      <c r="M97" s="26">
        <v>6</v>
      </c>
      <c r="N97" s="26">
        <v>4</v>
      </c>
      <c r="O97" s="26">
        <v>1</v>
      </c>
      <c r="P97" s="26">
        <v>3</v>
      </c>
      <c r="Q97" s="26"/>
      <c r="R97" s="26"/>
      <c r="S97" s="26">
        <v>131</v>
      </c>
      <c r="T97" s="26"/>
      <c r="U97" s="26">
        <v>129</v>
      </c>
      <c r="V97" s="26">
        <v>2</v>
      </c>
      <c r="W97" s="26"/>
      <c r="X97" s="26"/>
      <c r="Y97" s="26">
        <v>12</v>
      </c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/>
      <c r="F98" s="188">
        <v>22</v>
      </c>
      <c r="G98" s="188">
        <v>22</v>
      </c>
      <c r="H98" s="188"/>
      <c r="I98" s="188"/>
      <c r="J98" s="26">
        <v>18</v>
      </c>
      <c r="K98" s="26">
        <v>17</v>
      </c>
      <c r="L98" s="26"/>
      <c r="M98" s="26"/>
      <c r="N98" s="26">
        <v>1</v>
      </c>
      <c r="O98" s="26"/>
      <c r="P98" s="26">
        <v>1</v>
      </c>
      <c r="Q98" s="26"/>
      <c r="R98" s="26">
        <v>1</v>
      </c>
      <c r="S98" s="26">
        <v>19</v>
      </c>
      <c r="T98" s="26"/>
      <c r="U98" s="26">
        <v>19</v>
      </c>
      <c r="V98" s="26"/>
      <c r="W98" s="26"/>
      <c r="X98" s="26"/>
      <c r="Y98" s="26">
        <v>3</v>
      </c>
      <c r="Z98" s="26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/>
      <c r="G99" s="188"/>
      <c r="H99" s="188"/>
      <c r="I99" s="188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/>
      <c r="F100" s="188">
        <v>30</v>
      </c>
      <c r="G100" s="188">
        <v>26</v>
      </c>
      <c r="H100" s="188">
        <v>3</v>
      </c>
      <c r="I100" s="188">
        <v>1</v>
      </c>
      <c r="J100" s="26">
        <v>26</v>
      </c>
      <c r="K100" s="26">
        <v>26</v>
      </c>
      <c r="L100" s="26"/>
      <c r="M100" s="26"/>
      <c r="N100" s="26"/>
      <c r="O100" s="26"/>
      <c r="P100" s="26"/>
      <c r="Q100" s="26"/>
      <c r="R100" s="26"/>
      <c r="S100" s="26">
        <v>26</v>
      </c>
      <c r="T100" s="26"/>
      <c r="U100" s="26">
        <v>26</v>
      </c>
      <c r="V100" s="26"/>
      <c r="W100" s="26"/>
      <c r="X100" s="26"/>
      <c r="Y100" s="26"/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/>
      <c r="F101" s="188">
        <v>4</v>
      </c>
      <c r="G101" s="188">
        <v>4</v>
      </c>
      <c r="H101" s="188"/>
      <c r="I101" s="188"/>
      <c r="J101" s="26">
        <v>4</v>
      </c>
      <c r="K101" s="26">
        <v>4</v>
      </c>
      <c r="L101" s="26"/>
      <c r="M101" s="26"/>
      <c r="N101" s="26"/>
      <c r="O101" s="26"/>
      <c r="P101" s="26"/>
      <c r="Q101" s="26"/>
      <c r="R101" s="26"/>
      <c r="S101" s="26">
        <v>4</v>
      </c>
      <c r="T101" s="26"/>
      <c r="U101" s="26">
        <v>4</v>
      </c>
      <c r="V101" s="26"/>
      <c r="W101" s="26"/>
      <c r="X101" s="26"/>
      <c r="Y101" s="26"/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/>
      <c r="F102" s="188"/>
      <c r="G102" s="188"/>
      <c r="H102" s="188"/>
      <c r="I102" s="188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/>
      <c r="F104" s="188">
        <v>34</v>
      </c>
      <c r="G104" s="188">
        <v>32</v>
      </c>
      <c r="H104" s="188">
        <v>2</v>
      </c>
      <c r="I104" s="188"/>
      <c r="J104" s="26">
        <v>31</v>
      </c>
      <c r="K104" s="26">
        <v>30</v>
      </c>
      <c r="L104" s="26"/>
      <c r="M104" s="26"/>
      <c r="N104" s="26">
        <v>1</v>
      </c>
      <c r="O104" s="26"/>
      <c r="P104" s="26">
        <v>1</v>
      </c>
      <c r="Q104" s="26"/>
      <c r="R104" s="26"/>
      <c r="S104" s="26">
        <v>31</v>
      </c>
      <c r="T104" s="26"/>
      <c r="U104" s="26">
        <v>31</v>
      </c>
      <c r="V104" s="26"/>
      <c r="W104" s="26"/>
      <c r="X104" s="26"/>
      <c r="Y104" s="26">
        <v>1</v>
      </c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/>
      <c r="F105" s="188"/>
      <c r="G105" s="188"/>
      <c r="H105" s="188"/>
      <c r="I105" s="188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/>
      <c r="F109" s="188">
        <v>3</v>
      </c>
      <c r="G109" s="188">
        <v>2</v>
      </c>
      <c r="H109" s="188"/>
      <c r="I109" s="188">
        <v>1</v>
      </c>
      <c r="J109" s="26">
        <v>1</v>
      </c>
      <c r="K109" s="26"/>
      <c r="L109" s="26">
        <v>1</v>
      </c>
      <c r="M109" s="26"/>
      <c r="N109" s="26"/>
      <c r="O109" s="26"/>
      <c r="P109" s="26"/>
      <c r="Q109" s="26"/>
      <c r="R109" s="26"/>
      <c r="S109" s="26">
        <v>1</v>
      </c>
      <c r="T109" s="26"/>
      <c r="U109" s="26"/>
      <c r="V109" s="26"/>
      <c r="W109" s="26"/>
      <c r="X109" s="26"/>
      <c r="Y109" s="26">
        <v>1</v>
      </c>
      <c r="Z109" s="26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>
        <f>SUM(E111+E112+E113)</f>
        <v>0</v>
      </c>
      <c r="F110" s="22">
        <f t="shared" ref="F110:Z110" si="8">SUM(F111+F112+F113)</f>
        <v>0</v>
      </c>
      <c r="G110" s="22">
        <f t="shared" si="8"/>
        <v>0</v>
      </c>
      <c r="H110" s="22">
        <f t="shared" si="8"/>
        <v>0</v>
      </c>
      <c r="I110" s="22">
        <f t="shared" si="8"/>
        <v>0</v>
      </c>
      <c r="J110" s="22">
        <f t="shared" si="8"/>
        <v>0</v>
      </c>
      <c r="K110" s="22">
        <f t="shared" si="8"/>
        <v>0</v>
      </c>
      <c r="L110" s="22">
        <f t="shared" si="8"/>
        <v>0</v>
      </c>
      <c r="M110" s="22">
        <f t="shared" si="8"/>
        <v>0</v>
      </c>
      <c r="N110" s="22">
        <f t="shared" si="8"/>
        <v>0</v>
      </c>
      <c r="O110" s="22">
        <f t="shared" si="8"/>
        <v>0</v>
      </c>
      <c r="P110" s="22">
        <f t="shared" si="8"/>
        <v>0</v>
      </c>
      <c r="Q110" s="22">
        <f t="shared" si="8"/>
        <v>0</v>
      </c>
      <c r="R110" s="22">
        <f t="shared" si="8"/>
        <v>0</v>
      </c>
      <c r="S110" s="22">
        <f t="shared" si="8"/>
        <v>0</v>
      </c>
      <c r="T110" s="22">
        <f t="shared" si="8"/>
        <v>0</v>
      </c>
      <c r="U110" s="22">
        <f t="shared" si="8"/>
        <v>0</v>
      </c>
      <c r="V110" s="22">
        <f t="shared" si="8"/>
        <v>0</v>
      </c>
      <c r="W110" s="22">
        <f t="shared" si="8"/>
        <v>0</v>
      </c>
      <c r="X110" s="22">
        <f t="shared" si="8"/>
        <v>0</v>
      </c>
      <c r="Y110" s="22">
        <f t="shared" si="8"/>
        <v>0</v>
      </c>
      <c r="Z110" s="22">
        <f t="shared" si="8"/>
        <v>0</v>
      </c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/>
      <c r="G111" s="188"/>
      <c r="H111" s="188"/>
      <c r="I111" s="188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/>
      <c r="F113" s="188"/>
      <c r="G113" s="188"/>
      <c r="H113" s="188"/>
      <c r="I113" s="188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>
        <f>SUM(E115+E116+E117+E118+E119+E120)</f>
        <v>0</v>
      </c>
      <c r="F114" s="22">
        <f t="shared" ref="F114:Z114" si="9">SUM(F115+F116+F117+F118+F119+F120)</f>
        <v>16</v>
      </c>
      <c r="G114" s="22">
        <f t="shared" si="9"/>
        <v>14</v>
      </c>
      <c r="H114" s="22">
        <f t="shared" si="9"/>
        <v>2</v>
      </c>
      <c r="I114" s="22">
        <f t="shared" si="9"/>
        <v>0</v>
      </c>
      <c r="J114" s="22">
        <f t="shared" si="9"/>
        <v>12</v>
      </c>
      <c r="K114" s="22">
        <f t="shared" si="9"/>
        <v>11</v>
      </c>
      <c r="L114" s="22">
        <f t="shared" si="9"/>
        <v>0</v>
      </c>
      <c r="M114" s="22">
        <f t="shared" si="9"/>
        <v>1</v>
      </c>
      <c r="N114" s="22">
        <f t="shared" si="9"/>
        <v>0</v>
      </c>
      <c r="O114" s="22">
        <f t="shared" si="9"/>
        <v>0</v>
      </c>
      <c r="P114" s="22">
        <f t="shared" si="9"/>
        <v>0</v>
      </c>
      <c r="Q114" s="22">
        <f t="shared" si="9"/>
        <v>0</v>
      </c>
      <c r="R114" s="22">
        <f t="shared" si="9"/>
        <v>0</v>
      </c>
      <c r="S114" s="22">
        <f t="shared" si="9"/>
        <v>12</v>
      </c>
      <c r="T114" s="22">
        <f t="shared" si="9"/>
        <v>0</v>
      </c>
      <c r="U114" s="22">
        <f t="shared" si="9"/>
        <v>9</v>
      </c>
      <c r="V114" s="22">
        <f t="shared" si="9"/>
        <v>3</v>
      </c>
      <c r="W114" s="22">
        <f t="shared" si="9"/>
        <v>0</v>
      </c>
      <c r="X114" s="22">
        <f t="shared" si="9"/>
        <v>0</v>
      </c>
      <c r="Y114" s="22">
        <f t="shared" si="9"/>
        <v>2</v>
      </c>
      <c r="Z114" s="22">
        <f t="shared" si="9"/>
        <v>2</v>
      </c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>
        <v>3</v>
      </c>
      <c r="G115" s="188">
        <v>3</v>
      </c>
      <c r="H115" s="188"/>
      <c r="I115" s="188"/>
      <c r="J115" s="26">
        <v>3</v>
      </c>
      <c r="K115" s="26">
        <v>2</v>
      </c>
      <c r="L115" s="26"/>
      <c r="M115" s="26">
        <v>1</v>
      </c>
      <c r="N115" s="26"/>
      <c r="O115" s="26"/>
      <c r="P115" s="26"/>
      <c r="Q115" s="26"/>
      <c r="R115" s="26"/>
      <c r="S115" s="26">
        <v>3</v>
      </c>
      <c r="T115" s="26"/>
      <c r="U115" s="26">
        <v>2</v>
      </c>
      <c r="V115" s="26">
        <v>1</v>
      </c>
      <c r="W115" s="26"/>
      <c r="X115" s="26"/>
      <c r="Y115" s="26"/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/>
      <c r="G116" s="188"/>
      <c r="H116" s="188"/>
      <c r="I116" s="188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6</v>
      </c>
      <c r="G117" s="188">
        <v>6</v>
      </c>
      <c r="H117" s="188"/>
      <c r="I117" s="188"/>
      <c r="J117" s="26">
        <v>5</v>
      </c>
      <c r="K117" s="26">
        <v>5</v>
      </c>
      <c r="L117" s="26"/>
      <c r="M117" s="26"/>
      <c r="N117" s="26"/>
      <c r="O117" s="26"/>
      <c r="P117" s="26"/>
      <c r="Q117" s="26"/>
      <c r="R117" s="26"/>
      <c r="S117" s="26">
        <v>5</v>
      </c>
      <c r="T117" s="26"/>
      <c r="U117" s="26">
        <v>4</v>
      </c>
      <c r="V117" s="26">
        <v>1</v>
      </c>
      <c r="W117" s="26"/>
      <c r="X117" s="26"/>
      <c r="Y117" s="26">
        <v>1</v>
      </c>
      <c r="Z117" s="26">
        <v>1</v>
      </c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2</v>
      </c>
      <c r="G118" s="188">
        <v>2</v>
      </c>
      <c r="H118" s="188"/>
      <c r="I118" s="188"/>
      <c r="J118" s="26">
        <v>2</v>
      </c>
      <c r="K118" s="26">
        <v>2</v>
      </c>
      <c r="L118" s="26"/>
      <c r="M118" s="26"/>
      <c r="N118" s="26"/>
      <c r="O118" s="26"/>
      <c r="P118" s="26"/>
      <c r="Q118" s="26"/>
      <c r="R118" s="26"/>
      <c r="S118" s="26">
        <v>2</v>
      </c>
      <c r="T118" s="26"/>
      <c r="U118" s="26">
        <v>1</v>
      </c>
      <c r="V118" s="26">
        <v>1</v>
      </c>
      <c r="W118" s="26"/>
      <c r="X118" s="26"/>
      <c r="Y118" s="26"/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/>
      <c r="G119" s="188"/>
      <c r="H119" s="188"/>
      <c r="I119" s="188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/>
      <c r="F120" s="188">
        <v>5</v>
      </c>
      <c r="G120" s="188">
        <v>3</v>
      </c>
      <c r="H120" s="188">
        <v>2</v>
      </c>
      <c r="I120" s="188"/>
      <c r="J120" s="26">
        <v>2</v>
      </c>
      <c r="K120" s="26">
        <v>2</v>
      </c>
      <c r="L120" s="26"/>
      <c r="M120" s="26"/>
      <c r="N120" s="26"/>
      <c r="O120" s="26"/>
      <c r="P120" s="26"/>
      <c r="Q120" s="26"/>
      <c r="R120" s="26"/>
      <c r="S120" s="26">
        <v>2</v>
      </c>
      <c r="T120" s="26"/>
      <c r="U120" s="26">
        <v>2</v>
      </c>
      <c r="V120" s="26"/>
      <c r="W120" s="26"/>
      <c r="X120" s="26"/>
      <c r="Y120" s="26">
        <v>1</v>
      </c>
      <c r="Z120" s="26">
        <v>1</v>
      </c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4">
        <f>SUM(E122+E123+E124+E125+E126+E127+E128+E129)</f>
        <v>503</v>
      </c>
      <c r="F121" s="34">
        <f t="shared" ref="F121:Z121" si="10">SUM(F122+F123+F124+F125+F126+F127+F128+F129)</f>
        <v>1313</v>
      </c>
      <c r="G121" s="34">
        <f t="shared" si="10"/>
        <v>1239</v>
      </c>
      <c r="H121" s="34">
        <f t="shared" si="10"/>
        <v>72</v>
      </c>
      <c r="I121" s="34">
        <f t="shared" si="10"/>
        <v>2</v>
      </c>
      <c r="J121" s="34">
        <f t="shared" si="10"/>
        <v>1447</v>
      </c>
      <c r="K121" s="34">
        <f t="shared" si="10"/>
        <v>990</v>
      </c>
      <c r="L121" s="34">
        <f t="shared" si="10"/>
        <v>135</v>
      </c>
      <c r="M121" s="34">
        <f t="shared" si="10"/>
        <v>60</v>
      </c>
      <c r="N121" s="34">
        <f t="shared" si="10"/>
        <v>262</v>
      </c>
      <c r="O121" s="34">
        <f t="shared" si="10"/>
        <v>14</v>
      </c>
      <c r="P121" s="34">
        <f t="shared" si="10"/>
        <v>246</v>
      </c>
      <c r="Q121" s="34">
        <f t="shared" si="10"/>
        <v>2</v>
      </c>
      <c r="R121" s="34">
        <f t="shared" si="10"/>
        <v>0</v>
      </c>
      <c r="S121" s="34">
        <f t="shared" si="10"/>
        <v>1447</v>
      </c>
      <c r="T121" s="34">
        <f t="shared" si="10"/>
        <v>4</v>
      </c>
      <c r="U121" s="34">
        <f t="shared" si="10"/>
        <v>1421</v>
      </c>
      <c r="V121" s="34">
        <f t="shared" si="10"/>
        <v>26</v>
      </c>
      <c r="W121" s="34">
        <f t="shared" si="10"/>
        <v>0</v>
      </c>
      <c r="X121" s="34">
        <f t="shared" si="10"/>
        <v>12</v>
      </c>
      <c r="Y121" s="34">
        <f t="shared" si="10"/>
        <v>291</v>
      </c>
      <c r="Z121" s="34">
        <f t="shared" si="10"/>
        <v>140</v>
      </c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191">
        <v>491</v>
      </c>
      <c r="F122" s="191">
        <v>1285</v>
      </c>
      <c r="G122" s="191">
        <v>1215</v>
      </c>
      <c r="H122" s="191">
        <v>68</v>
      </c>
      <c r="I122" s="191">
        <v>2</v>
      </c>
      <c r="J122" s="31">
        <v>1424</v>
      </c>
      <c r="K122" s="31">
        <v>986</v>
      </c>
      <c r="L122" s="31">
        <v>133</v>
      </c>
      <c r="M122" s="31">
        <v>54</v>
      </c>
      <c r="N122" s="31">
        <v>251</v>
      </c>
      <c r="O122" s="31">
        <v>12</v>
      </c>
      <c r="P122" s="31">
        <v>237</v>
      </c>
      <c r="Q122" s="31">
        <v>2</v>
      </c>
      <c r="R122" s="31"/>
      <c r="S122" s="31">
        <v>1424</v>
      </c>
      <c r="T122" s="31">
        <v>4</v>
      </c>
      <c r="U122" s="31">
        <v>1400</v>
      </c>
      <c r="V122" s="31">
        <v>24</v>
      </c>
      <c r="W122" s="31"/>
      <c r="X122" s="31">
        <v>12</v>
      </c>
      <c r="Y122" s="31">
        <v>278</v>
      </c>
      <c r="Z122" s="31">
        <v>137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/>
      <c r="F123" s="191"/>
      <c r="G123" s="191"/>
      <c r="H123" s="191"/>
      <c r="I123" s="19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>
        <v>10</v>
      </c>
      <c r="F124" s="191">
        <v>15</v>
      </c>
      <c r="G124" s="191">
        <v>12</v>
      </c>
      <c r="H124" s="191">
        <v>3</v>
      </c>
      <c r="I124" s="191"/>
      <c r="J124" s="31">
        <v>14</v>
      </c>
      <c r="K124" s="31">
        <v>1</v>
      </c>
      <c r="L124" s="31">
        <v>1</v>
      </c>
      <c r="M124" s="31">
        <v>5</v>
      </c>
      <c r="N124" s="31">
        <v>7</v>
      </c>
      <c r="O124" s="31">
        <v>1</v>
      </c>
      <c r="P124" s="31">
        <v>6</v>
      </c>
      <c r="Q124" s="31"/>
      <c r="R124" s="31"/>
      <c r="S124" s="31">
        <v>14</v>
      </c>
      <c r="T124" s="31"/>
      <c r="U124" s="31">
        <v>13</v>
      </c>
      <c r="V124" s="31">
        <v>1</v>
      </c>
      <c r="W124" s="31"/>
      <c r="X124" s="31"/>
      <c r="Y124" s="31">
        <v>8</v>
      </c>
      <c r="Z124" s="31">
        <v>3</v>
      </c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/>
      <c r="F125" s="191"/>
      <c r="G125" s="191"/>
      <c r="H125" s="191"/>
      <c r="I125" s="19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>
        <v>1</v>
      </c>
      <c r="F126" s="191"/>
      <c r="G126" s="191"/>
      <c r="H126" s="191"/>
      <c r="I126" s="191"/>
      <c r="J126" s="31">
        <v>1</v>
      </c>
      <c r="K126" s="31"/>
      <c r="L126" s="31">
        <v>1</v>
      </c>
      <c r="M126" s="31"/>
      <c r="N126" s="31"/>
      <c r="O126" s="31"/>
      <c r="P126" s="31"/>
      <c r="Q126" s="31"/>
      <c r="R126" s="31"/>
      <c r="S126" s="31">
        <v>1</v>
      </c>
      <c r="T126" s="31"/>
      <c r="U126" s="31">
        <v>1</v>
      </c>
      <c r="V126" s="31"/>
      <c r="W126" s="31"/>
      <c r="X126" s="31"/>
      <c r="Y126" s="31"/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/>
      <c r="G127" s="191"/>
      <c r="H127" s="191"/>
      <c r="I127" s="19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>
        <v>1</v>
      </c>
      <c r="F129" s="191">
        <v>13</v>
      </c>
      <c r="G129" s="191">
        <v>12</v>
      </c>
      <c r="H129" s="191">
        <v>1</v>
      </c>
      <c r="I129" s="191"/>
      <c r="J129" s="31">
        <v>8</v>
      </c>
      <c r="K129" s="31">
        <v>3</v>
      </c>
      <c r="L129" s="31"/>
      <c r="M129" s="31">
        <v>1</v>
      </c>
      <c r="N129" s="31">
        <v>4</v>
      </c>
      <c r="O129" s="31">
        <v>1</v>
      </c>
      <c r="P129" s="31">
        <v>3</v>
      </c>
      <c r="Q129" s="31"/>
      <c r="R129" s="31"/>
      <c r="S129" s="31">
        <v>8</v>
      </c>
      <c r="T129" s="31"/>
      <c r="U129" s="31">
        <v>7</v>
      </c>
      <c r="V129" s="31">
        <v>1</v>
      </c>
      <c r="W129" s="31"/>
      <c r="X129" s="31"/>
      <c r="Y129" s="31">
        <v>5</v>
      </c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>
        <f>SUM(E131+E132+E133)</f>
        <v>0</v>
      </c>
      <c r="F130" s="34">
        <f t="shared" ref="F130:Z130" si="11">SUM(F131+F132+F133)</f>
        <v>0</v>
      </c>
      <c r="G130" s="34">
        <f t="shared" si="11"/>
        <v>0</v>
      </c>
      <c r="H130" s="34">
        <f t="shared" si="11"/>
        <v>0</v>
      </c>
      <c r="I130" s="34">
        <f t="shared" si="11"/>
        <v>0</v>
      </c>
      <c r="J130" s="34">
        <f t="shared" si="11"/>
        <v>0</v>
      </c>
      <c r="K130" s="34">
        <f t="shared" si="11"/>
        <v>0</v>
      </c>
      <c r="L130" s="34">
        <f t="shared" si="11"/>
        <v>0</v>
      </c>
      <c r="M130" s="34">
        <f t="shared" si="11"/>
        <v>0</v>
      </c>
      <c r="N130" s="34">
        <f t="shared" si="11"/>
        <v>0</v>
      </c>
      <c r="O130" s="34">
        <f t="shared" si="11"/>
        <v>0</v>
      </c>
      <c r="P130" s="34">
        <f t="shared" si="11"/>
        <v>0</v>
      </c>
      <c r="Q130" s="34">
        <f t="shared" si="11"/>
        <v>0</v>
      </c>
      <c r="R130" s="34">
        <f t="shared" si="11"/>
        <v>0</v>
      </c>
      <c r="S130" s="34">
        <f t="shared" si="11"/>
        <v>0</v>
      </c>
      <c r="T130" s="34">
        <f t="shared" si="11"/>
        <v>0</v>
      </c>
      <c r="U130" s="34">
        <f t="shared" si="11"/>
        <v>0</v>
      </c>
      <c r="V130" s="34">
        <f t="shared" si="11"/>
        <v>0</v>
      </c>
      <c r="W130" s="34">
        <f t="shared" si="11"/>
        <v>0</v>
      </c>
      <c r="X130" s="34">
        <f t="shared" si="11"/>
        <v>0</v>
      </c>
      <c r="Y130" s="34">
        <f t="shared" si="11"/>
        <v>0</v>
      </c>
      <c r="Z130" s="34">
        <f t="shared" si="11"/>
        <v>0</v>
      </c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/>
      <c r="G131" s="191"/>
      <c r="H131" s="191"/>
      <c r="I131" s="19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/>
      <c r="G133" s="191"/>
      <c r="H133" s="191"/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>
        <v>1</v>
      </c>
      <c r="F134" s="22">
        <v>30</v>
      </c>
      <c r="G134" s="22">
        <v>24</v>
      </c>
      <c r="H134" s="22">
        <v>6</v>
      </c>
      <c r="I134" s="22"/>
      <c r="J134" s="23">
        <v>16</v>
      </c>
      <c r="K134" s="23">
        <v>10</v>
      </c>
      <c r="L134" s="23">
        <v>1</v>
      </c>
      <c r="M134" s="23"/>
      <c r="N134" s="23">
        <v>5</v>
      </c>
      <c r="O134" s="23">
        <v>1</v>
      </c>
      <c r="P134" s="23">
        <v>4</v>
      </c>
      <c r="Q134" s="23"/>
      <c r="R134" s="23"/>
      <c r="S134" s="23">
        <v>16</v>
      </c>
      <c r="T134" s="23"/>
      <c r="U134" s="23">
        <v>15</v>
      </c>
      <c r="V134" s="23">
        <v>1</v>
      </c>
      <c r="W134" s="23"/>
      <c r="X134" s="23"/>
      <c r="Y134" s="23">
        <v>9</v>
      </c>
      <c r="Z134" s="23">
        <v>2</v>
      </c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>SUM(E134+E130+E121+E110+E88+E85+E78+E71+E57+E49+E37+E20)</f>
        <v>588</v>
      </c>
      <c r="F135" s="22">
        <f t="shared" ref="F135:Z135" si="12">SUM(F134+F130+F121+F110+F88+F85+F78+F71+F57+F49+F37+F20)</f>
        <v>2268</v>
      </c>
      <c r="G135" s="22">
        <f t="shared" si="12"/>
        <v>2122</v>
      </c>
      <c r="H135" s="22">
        <f t="shared" si="12"/>
        <v>137</v>
      </c>
      <c r="I135" s="22">
        <f t="shared" si="12"/>
        <v>9</v>
      </c>
      <c r="J135" s="22">
        <f t="shared" si="12"/>
        <v>2247</v>
      </c>
      <c r="K135" s="22">
        <f t="shared" si="12"/>
        <v>1560</v>
      </c>
      <c r="L135" s="22">
        <f t="shared" si="12"/>
        <v>209</v>
      </c>
      <c r="M135" s="22">
        <f t="shared" si="12"/>
        <v>111</v>
      </c>
      <c r="N135" s="22">
        <f t="shared" si="12"/>
        <v>367</v>
      </c>
      <c r="O135" s="22">
        <f t="shared" si="12"/>
        <v>23</v>
      </c>
      <c r="P135" s="22">
        <f t="shared" si="12"/>
        <v>338</v>
      </c>
      <c r="Q135" s="22">
        <f t="shared" si="12"/>
        <v>6</v>
      </c>
      <c r="R135" s="22">
        <f t="shared" si="12"/>
        <v>3</v>
      </c>
      <c r="S135" s="22">
        <f t="shared" si="12"/>
        <v>2250</v>
      </c>
      <c r="T135" s="22">
        <f t="shared" si="12"/>
        <v>8</v>
      </c>
      <c r="U135" s="22">
        <f t="shared" si="12"/>
        <v>2142</v>
      </c>
      <c r="V135" s="22">
        <f t="shared" si="12"/>
        <v>86</v>
      </c>
      <c r="W135" s="22">
        <f t="shared" si="12"/>
        <v>0</v>
      </c>
      <c r="X135" s="22">
        <f t="shared" si="12"/>
        <v>15</v>
      </c>
      <c r="Y135" s="22">
        <f t="shared" si="12"/>
        <v>452</v>
      </c>
      <c r="Z135" s="22">
        <f t="shared" si="12"/>
        <v>191</v>
      </c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3" workbookViewId="0">
      <selection activeCell="E135" sqref="E135"/>
    </sheetView>
  </sheetViews>
  <sheetFormatPr defaultRowHeight="12.75"/>
  <cols>
    <col min="1" max="16384" width="9.140625" style="205"/>
  </cols>
  <sheetData>
    <row r="1" spans="1:26" ht="18">
      <c r="A1" s="389" t="s">
        <v>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</row>
    <row r="2" spans="1:26" ht="15">
      <c r="A2" s="390" t="s">
        <v>1</v>
      </c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</row>
    <row r="3" spans="1:26" ht="12.75" customHeight="1">
      <c r="A3" s="391" t="s">
        <v>276</v>
      </c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</row>
    <row r="4" spans="1:26" ht="12.75" customHeight="1">
      <c r="A4" s="392"/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</row>
    <row r="5" spans="1:26" ht="12.75" customHeight="1">
      <c r="A5" s="393" t="s">
        <v>250</v>
      </c>
      <c r="B5" s="393"/>
      <c r="C5" s="393"/>
      <c r="D5" s="393"/>
      <c r="E5" s="394" t="s">
        <v>3</v>
      </c>
      <c r="F5" s="396" t="s">
        <v>251</v>
      </c>
      <c r="G5" s="397"/>
      <c r="H5" s="397"/>
      <c r="I5" s="397"/>
      <c r="J5" s="396" t="s">
        <v>5</v>
      </c>
      <c r="K5" s="397"/>
      <c r="L5" s="397"/>
      <c r="M5" s="397"/>
      <c r="N5" s="397"/>
      <c r="O5" s="397"/>
      <c r="P5" s="397"/>
      <c r="Q5" s="397"/>
      <c r="R5" s="397"/>
      <c r="S5" s="397"/>
      <c r="T5" s="402" t="s">
        <v>6</v>
      </c>
      <c r="U5" s="405" t="s">
        <v>7</v>
      </c>
      <c r="V5" s="393" t="s">
        <v>8</v>
      </c>
      <c r="W5" s="393"/>
      <c r="X5" s="393"/>
      <c r="Y5" s="395" t="s">
        <v>9</v>
      </c>
      <c r="Z5" s="395" t="s">
        <v>10</v>
      </c>
    </row>
    <row r="6" spans="1:26">
      <c r="A6" s="393"/>
      <c r="B6" s="393"/>
      <c r="C6" s="393"/>
      <c r="D6" s="393"/>
      <c r="E6" s="395"/>
      <c r="F6" s="398"/>
      <c r="G6" s="399"/>
      <c r="H6" s="399"/>
      <c r="I6" s="399"/>
      <c r="J6" s="398"/>
      <c r="K6" s="399"/>
      <c r="L6" s="399"/>
      <c r="M6" s="399"/>
      <c r="N6" s="399"/>
      <c r="O6" s="399"/>
      <c r="P6" s="399"/>
      <c r="Q6" s="399"/>
      <c r="R6" s="399"/>
      <c r="S6" s="399"/>
      <c r="T6" s="403"/>
      <c r="U6" s="406"/>
      <c r="V6" s="393"/>
      <c r="W6" s="393"/>
      <c r="X6" s="393"/>
      <c r="Y6" s="395"/>
      <c r="Z6" s="395"/>
    </row>
    <row r="7" spans="1:26">
      <c r="A7" s="393"/>
      <c r="B7" s="393"/>
      <c r="C7" s="393"/>
      <c r="D7" s="393"/>
      <c r="E7" s="395"/>
      <c r="F7" s="400"/>
      <c r="G7" s="401"/>
      <c r="H7" s="401"/>
      <c r="I7" s="401"/>
      <c r="J7" s="400"/>
      <c r="K7" s="401"/>
      <c r="L7" s="401"/>
      <c r="M7" s="401"/>
      <c r="N7" s="401"/>
      <c r="O7" s="401"/>
      <c r="P7" s="401"/>
      <c r="Q7" s="401"/>
      <c r="R7" s="401"/>
      <c r="S7" s="401"/>
      <c r="T7" s="403"/>
      <c r="U7" s="406"/>
      <c r="V7" s="393"/>
      <c r="W7" s="393"/>
      <c r="X7" s="393"/>
      <c r="Y7" s="395"/>
      <c r="Z7" s="395"/>
    </row>
    <row r="8" spans="1:26" ht="12.75" customHeight="1">
      <c r="A8" s="393"/>
      <c r="B8" s="393"/>
      <c r="C8" s="393"/>
      <c r="D8" s="393"/>
      <c r="E8" s="395"/>
      <c r="F8" s="402" t="s">
        <v>14</v>
      </c>
      <c r="G8" s="402" t="s">
        <v>15</v>
      </c>
      <c r="H8" s="402" t="s">
        <v>16</v>
      </c>
      <c r="I8" s="402" t="s">
        <v>17</v>
      </c>
      <c r="J8" s="402" t="s">
        <v>18</v>
      </c>
      <c r="K8" s="402" t="s">
        <v>19</v>
      </c>
      <c r="L8" s="402" t="s">
        <v>20</v>
      </c>
      <c r="M8" s="402" t="s">
        <v>21</v>
      </c>
      <c r="N8" s="393" t="s">
        <v>22</v>
      </c>
      <c r="O8" s="393"/>
      <c r="P8" s="393"/>
      <c r="Q8" s="393"/>
      <c r="R8" s="402" t="s">
        <v>23</v>
      </c>
      <c r="S8" s="408" t="s">
        <v>24</v>
      </c>
      <c r="T8" s="403"/>
      <c r="U8" s="406"/>
      <c r="V8" s="403" t="s">
        <v>11</v>
      </c>
      <c r="W8" s="403" t="s">
        <v>12</v>
      </c>
      <c r="X8" s="403" t="s">
        <v>13</v>
      </c>
      <c r="Y8" s="395"/>
      <c r="Z8" s="395"/>
    </row>
    <row r="9" spans="1:26">
      <c r="A9" s="393"/>
      <c r="B9" s="393"/>
      <c r="C9" s="393"/>
      <c r="D9" s="393"/>
      <c r="E9" s="395"/>
      <c r="F9" s="403"/>
      <c r="G9" s="403"/>
      <c r="H9" s="403"/>
      <c r="I9" s="403"/>
      <c r="J9" s="403"/>
      <c r="K9" s="403"/>
      <c r="L9" s="403"/>
      <c r="M9" s="403"/>
      <c r="N9" s="393"/>
      <c r="O9" s="393"/>
      <c r="P9" s="393"/>
      <c r="Q9" s="393"/>
      <c r="R9" s="403"/>
      <c r="S9" s="409"/>
      <c r="T9" s="403"/>
      <c r="U9" s="406"/>
      <c r="V9" s="403"/>
      <c r="W9" s="403"/>
      <c r="X9" s="403"/>
      <c r="Y9" s="395"/>
      <c r="Z9" s="395"/>
    </row>
    <row r="10" spans="1:26">
      <c r="A10" s="393"/>
      <c r="B10" s="393"/>
      <c r="C10" s="393"/>
      <c r="D10" s="393"/>
      <c r="E10" s="395"/>
      <c r="F10" s="403"/>
      <c r="G10" s="403"/>
      <c r="H10" s="403"/>
      <c r="I10" s="403"/>
      <c r="J10" s="403"/>
      <c r="K10" s="403"/>
      <c r="L10" s="403"/>
      <c r="M10" s="403"/>
      <c r="N10" s="393"/>
      <c r="O10" s="393"/>
      <c r="P10" s="393"/>
      <c r="Q10" s="393"/>
      <c r="R10" s="403"/>
      <c r="S10" s="409"/>
      <c r="T10" s="403"/>
      <c r="U10" s="406"/>
      <c r="V10" s="403"/>
      <c r="W10" s="403"/>
      <c r="X10" s="403"/>
      <c r="Y10" s="395"/>
      <c r="Z10" s="395"/>
    </row>
    <row r="11" spans="1:26" ht="12.75" customHeight="1">
      <c r="A11" s="393"/>
      <c r="B11" s="393"/>
      <c r="C11" s="393"/>
      <c r="D11" s="393"/>
      <c r="E11" s="393"/>
      <c r="F11" s="403"/>
      <c r="G11" s="403"/>
      <c r="H11" s="403"/>
      <c r="I11" s="403"/>
      <c r="J11" s="403"/>
      <c r="K11" s="403"/>
      <c r="L11" s="403"/>
      <c r="M11" s="403"/>
      <c r="N11" s="402" t="s">
        <v>25</v>
      </c>
      <c r="O11" s="402" t="s">
        <v>26</v>
      </c>
      <c r="P11" s="402" t="s">
        <v>252</v>
      </c>
      <c r="Q11" s="402" t="s">
        <v>28</v>
      </c>
      <c r="R11" s="403"/>
      <c r="S11" s="409"/>
      <c r="T11" s="403"/>
      <c r="U11" s="406"/>
      <c r="V11" s="403"/>
      <c r="W11" s="403"/>
      <c r="X11" s="403"/>
      <c r="Y11" s="395"/>
      <c r="Z11" s="395"/>
    </row>
    <row r="12" spans="1:26">
      <c r="A12" s="393"/>
      <c r="B12" s="393"/>
      <c r="C12" s="393"/>
      <c r="D12" s="393"/>
      <c r="E12" s="39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9"/>
      <c r="T12" s="403"/>
      <c r="U12" s="406"/>
      <c r="V12" s="403"/>
      <c r="W12" s="403"/>
      <c r="X12" s="403"/>
      <c r="Y12" s="395"/>
      <c r="Z12" s="395"/>
    </row>
    <row r="13" spans="1:26">
      <c r="A13" s="393"/>
      <c r="B13" s="393"/>
      <c r="C13" s="393"/>
      <c r="D13" s="393"/>
      <c r="E13" s="393"/>
      <c r="F13" s="40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9"/>
      <c r="T13" s="403"/>
      <c r="U13" s="406"/>
      <c r="V13" s="403"/>
      <c r="W13" s="403"/>
      <c r="X13" s="403"/>
      <c r="Y13" s="395"/>
      <c r="Z13" s="395"/>
    </row>
    <row r="14" spans="1:26">
      <c r="A14" s="393"/>
      <c r="B14" s="393"/>
      <c r="C14" s="393"/>
      <c r="D14" s="393"/>
      <c r="E14" s="39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9"/>
      <c r="T14" s="403"/>
      <c r="U14" s="406"/>
      <c r="V14" s="403"/>
      <c r="W14" s="403"/>
      <c r="X14" s="403"/>
      <c r="Y14" s="395"/>
      <c r="Z14" s="395"/>
    </row>
    <row r="15" spans="1:26">
      <c r="A15" s="393"/>
      <c r="B15" s="393"/>
      <c r="C15" s="393"/>
      <c r="D15" s="393"/>
      <c r="E15" s="39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9"/>
      <c r="T15" s="403"/>
      <c r="U15" s="406"/>
      <c r="V15" s="403"/>
      <c r="W15" s="403"/>
      <c r="X15" s="403"/>
      <c r="Y15" s="395"/>
      <c r="Z15" s="395"/>
    </row>
    <row r="16" spans="1:26">
      <c r="A16" s="393"/>
      <c r="B16" s="393"/>
      <c r="C16" s="393"/>
      <c r="D16" s="393"/>
      <c r="E16" s="39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9"/>
      <c r="T16" s="403"/>
      <c r="U16" s="406"/>
      <c r="V16" s="403"/>
      <c r="W16" s="403"/>
      <c r="X16" s="403"/>
      <c r="Y16" s="395"/>
      <c r="Z16" s="395"/>
    </row>
    <row r="17" spans="1:26">
      <c r="A17" s="393"/>
      <c r="B17" s="393"/>
      <c r="C17" s="393"/>
      <c r="D17" s="393"/>
      <c r="E17" s="39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9"/>
      <c r="T17" s="403"/>
      <c r="U17" s="406"/>
      <c r="V17" s="403"/>
      <c r="W17" s="403"/>
      <c r="X17" s="403"/>
      <c r="Y17" s="395"/>
      <c r="Z17" s="395"/>
    </row>
    <row r="18" spans="1:26">
      <c r="A18" s="393"/>
      <c r="B18" s="393"/>
      <c r="C18" s="393"/>
      <c r="D18" s="393"/>
      <c r="E18" s="393"/>
      <c r="F18" s="404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10"/>
      <c r="T18" s="404"/>
      <c r="U18" s="407"/>
      <c r="V18" s="404"/>
      <c r="W18" s="404"/>
      <c r="X18" s="404"/>
      <c r="Y18" s="395"/>
      <c r="Z18" s="395"/>
    </row>
    <row r="19" spans="1:26" ht="12.75" customHeight="1">
      <c r="A19" s="415" t="s">
        <v>29</v>
      </c>
      <c r="B19" s="416"/>
      <c r="C19" s="416"/>
      <c r="D19" s="416"/>
      <c r="E19" s="206">
        <v>1</v>
      </c>
      <c r="F19" s="206">
        <v>2</v>
      </c>
      <c r="G19" s="206">
        <v>3</v>
      </c>
      <c r="H19" s="206">
        <v>4</v>
      </c>
      <c r="I19" s="206">
        <v>5</v>
      </c>
      <c r="J19" s="206">
        <v>6</v>
      </c>
      <c r="K19" s="206">
        <v>7</v>
      </c>
      <c r="L19" s="206">
        <v>8</v>
      </c>
      <c r="M19" s="206">
        <v>9</v>
      </c>
      <c r="N19" s="206">
        <v>10</v>
      </c>
      <c r="O19" s="206">
        <v>11</v>
      </c>
      <c r="P19" s="206">
        <v>12</v>
      </c>
      <c r="Q19" s="206">
        <v>13</v>
      </c>
      <c r="R19" s="206">
        <v>14</v>
      </c>
      <c r="S19" s="206">
        <v>15</v>
      </c>
      <c r="T19" s="206">
        <v>16</v>
      </c>
      <c r="U19" s="206">
        <v>17</v>
      </c>
      <c r="V19" s="206">
        <v>18</v>
      </c>
      <c r="W19" s="206">
        <v>19</v>
      </c>
      <c r="X19" s="206">
        <v>20</v>
      </c>
      <c r="Y19" s="206">
        <v>21</v>
      </c>
      <c r="Z19" s="206">
        <v>22</v>
      </c>
    </row>
    <row r="20" spans="1:26" s="210" customFormat="1" ht="14.25" customHeight="1">
      <c r="A20" s="207" t="s">
        <v>253</v>
      </c>
      <c r="B20" s="417" t="s">
        <v>31</v>
      </c>
      <c r="C20" s="417"/>
      <c r="D20" s="417"/>
      <c r="E20" s="208"/>
      <c r="F20" s="208"/>
      <c r="G20" s="208"/>
      <c r="H20" s="208"/>
      <c r="I20" s="208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</row>
    <row r="21" spans="1:26" s="210" customFormat="1" ht="12.75" customHeight="1">
      <c r="A21" s="211">
        <v>1.1000000000000001</v>
      </c>
      <c r="B21" s="411" t="s">
        <v>33</v>
      </c>
      <c r="C21" s="411"/>
      <c r="D21" s="411"/>
      <c r="E21" s="212">
        <v>14</v>
      </c>
      <c r="F21" s="212">
        <v>7</v>
      </c>
      <c r="G21" s="212">
        <v>6</v>
      </c>
      <c r="H21" s="212">
        <v>1</v>
      </c>
      <c r="I21" s="212"/>
      <c r="J21" s="213">
        <v>8</v>
      </c>
      <c r="K21" s="213">
        <v>2</v>
      </c>
      <c r="L21" s="213">
        <v>1</v>
      </c>
      <c r="M21" s="213">
        <v>2</v>
      </c>
      <c r="N21" s="213">
        <v>3</v>
      </c>
      <c r="O21" s="213">
        <v>1</v>
      </c>
      <c r="P21" s="213">
        <v>2</v>
      </c>
      <c r="Q21" s="213"/>
      <c r="R21" s="213"/>
      <c r="S21" s="213">
        <v>8</v>
      </c>
      <c r="T21" s="213"/>
      <c r="U21" s="213">
        <v>7</v>
      </c>
      <c r="V21" s="213"/>
      <c r="W21" s="213"/>
      <c r="X21" s="213"/>
      <c r="Y21" s="213">
        <v>12</v>
      </c>
      <c r="Z21" s="213">
        <v>10</v>
      </c>
    </row>
    <row r="22" spans="1:26" s="210" customFormat="1" ht="12.75" customHeight="1">
      <c r="A22" s="214" t="s">
        <v>34</v>
      </c>
      <c r="B22" s="393" t="s">
        <v>35</v>
      </c>
      <c r="C22" s="393"/>
      <c r="D22" s="393"/>
      <c r="E22" s="212">
        <v>5</v>
      </c>
      <c r="F22" s="212">
        <v>15</v>
      </c>
      <c r="G22" s="212">
        <v>13</v>
      </c>
      <c r="H22" s="212">
        <v>1</v>
      </c>
      <c r="I22" s="212">
        <v>1</v>
      </c>
      <c r="J22" s="213">
        <v>9</v>
      </c>
      <c r="K22" s="213">
        <v>5</v>
      </c>
      <c r="L22" s="213"/>
      <c r="M22" s="213"/>
      <c r="N22" s="213">
        <v>4</v>
      </c>
      <c r="O22" s="213">
        <v>3</v>
      </c>
      <c r="P22" s="213">
        <v>1</v>
      </c>
      <c r="Q22" s="213"/>
      <c r="R22" s="213"/>
      <c r="S22" s="213">
        <v>9</v>
      </c>
      <c r="T22" s="213">
        <v>1</v>
      </c>
      <c r="U22" s="213">
        <v>8</v>
      </c>
      <c r="V22" s="213"/>
      <c r="W22" s="213"/>
      <c r="X22" s="213"/>
      <c r="Y22" s="213">
        <v>8</v>
      </c>
      <c r="Z22" s="213">
        <v>2</v>
      </c>
    </row>
    <row r="23" spans="1:26" s="210" customFormat="1" ht="12.75" customHeight="1">
      <c r="A23" s="215" t="s">
        <v>36</v>
      </c>
      <c r="B23" s="393" t="s">
        <v>37</v>
      </c>
      <c r="C23" s="393"/>
      <c r="D23" s="393"/>
      <c r="E23" s="212"/>
      <c r="F23" s="212"/>
      <c r="G23" s="212"/>
      <c r="H23" s="212"/>
      <c r="I23" s="212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</row>
    <row r="24" spans="1:26" s="210" customFormat="1" ht="12.75" customHeight="1">
      <c r="A24" s="214" t="s">
        <v>38</v>
      </c>
      <c r="B24" s="393" t="s">
        <v>39</v>
      </c>
      <c r="C24" s="393"/>
      <c r="D24" s="393"/>
      <c r="E24" s="212">
        <v>23</v>
      </c>
      <c r="F24" s="212"/>
      <c r="G24" s="212"/>
      <c r="H24" s="212"/>
      <c r="I24" s="212"/>
      <c r="J24" s="213">
        <v>1</v>
      </c>
      <c r="K24" s="213">
        <v>1</v>
      </c>
      <c r="L24" s="213"/>
      <c r="M24" s="213"/>
      <c r="N24" s="213"/>
      <c r="O24" s="213"/>
      <c r="P24" s="213"/>
      <c r="Q24" s="213"/>
      <c r="R24" s="213"/>
      <c r="S24" s="213">
        <v>1</v>
      </c>
      <c r="T24" s="213"/>
      <c r="U24" s="213"/>
      <c r="V24" s="213">
        <v>1</v>
      </c>
      <c r="W24" s="213"/>
      <c r="X24" s="213"/>
      <c r="Y24" s="213">
        <v>22</v>
      </c>
      <c r="Z24" s="213">
        <v>22</v>
      </c>
    </row>
    <row r="25" spans="1:26" s="210" customFormat="1" ht="12.75" customHeight="1">
      <c r="A25" s="211">
        <v>1.2</v>
      </c>
      <c r="B25" s="411" t="s">
        <v>41</v>
      </c>
      <c r="C25" s="411"/>
      <c r="D25" s="411"/>
      <c r="E25" s="212">
        <v>1</v>
      </c>
      <c r="F25" s="212">
        <v>5</v>
      </c>
      <c r="G25" s="212">
        <v>4</v>
      </c>
      <c r="H25" s="212">
        <v>1</v>
      </c>
      <c r="I25" s="212"/>
      <c r="J25" s="213">
        <v>3</v>
      </c>
      <c r="K25" s="213">
        <v>2</v>
      </c>
      <c r="L25" s="213"/>
      <c r="M25" s="213">
        <v>1</v>
      </c>
      <c r="N25" s="213"/>
      <c r="O25" s="213"/>
      <c r="P25" s="213"/>
      <c r="Q25" s="213"/>
      <c r="R25" s="213"/>
      <c r="S25" s="213">
        <v>3</v>
      </c>
      <c r="T25" s="213"/>
      <c r="U25" s="213">
        <v>3</v>
      </c>
      <c r="V25" s="213"/>
      <c r="W25" s="213"/>
      <c r="X25" s="213"/>
      <c r="Y25" s="213">
        <v>2</v>
      </c>
      <c r="Z25" s="213">
        <v>2</v>
      </c>
    </row>
    <row r="26" spans="1:26" s="210" customFormat="1" ht="12.75" customHeight="1">
      <c r="A26" s="214" t="s">
        <v>42</v>
      </c>
      <c r="B26" s="411" t="s">
        <v>43</v>
      </c>
      <c r="C26" s="411"/>
      <c r="D26" s="411"/>
      <c r="E26" s="212"/>
      <c r="F26" s="212">
        <v>2</v>
      </c>
      <c r="G26" s="212">
        <v>2</v>
      </c>
      <c r="H26" s="212"/>
      <c r="I26" s="212"/>
      <c r="J26" s="213">
        <v>2</v>
      </c>
      <c r="K26" s="213">
        <v>2</v>
      </c>
      <c r="L26" s="213"/>
      <c r="M26" s="213"/>
      <c r="N26" s="213"/>
      <c r="O26" s="213"/>
      <c r="P26" s="213"/>
      <c r="Q26" s="213"/>
      <c r="R26" s="213"/>
      <c r="S26" s="213">
        <v>2</v>
      </c>
      <c r="T26" s="213"/>
      <c r="U26" s="213">
        <v>1</v>
      </c>
      <c r="V26" s="213">
        <v>1</v>
      </c>
      <c r="W26" s="213"/>
      <c r="X26" s="213"/>
      <c r="Y26" s="213"/>
      <c r="Z26" s="213"/>
    </row>
    <row r="27" spans="1:26" s="210" customFormat="1" ht="12.75" customHeight="1">
      <c r="A27" s="214" t="s">
        <v>44</v>
      </c>
      <c r="B27" s="412" t="s">
        <v>45</v>
      </c>
      <c r="C27" s="413"/>
      <c r="D27" s="414"/>
      <c r="E27" s="212">
        <v>2</v>
      </c>
      <c r="F27" s="212">
        <v>2</v>
      </c>
      <c r="G27" s="212">
        <v>2</v>
      </c>
      <c r="H27" s="212"/>
      <c r="I27" s="212"/>
      <c r="J27" s="213">
        <v>2</v>
      </c>
      <c r="K27" s="213"/>
      <c r="L27" s="213"/>
      <c r="M27" s="213">
        <v>2</v>
      </c>
      <c r="N27" s="213"/>
      <c r="O27" s="213"/>
      <c r="P27" s="213"/>
      <c r="Q27" s="213"/>
      <c r="R27" s="213"/>
      <c r="S27" s="213">
        <v>2</v>
      </c>
      <c r="T27" s="213"/>
      <c r="U27" s="213">
        <v>2</v>
      </c>
      <c r="V27" s="213"/>
      <c r="W27" s="213"/>
      <c r="X27" s="213"/>
      <c r="Y27" s="213">
        <v>2</v>
      </c>
      <c r="Z27" s="213">
        <v>2</v>
      </c>
    </row>
    <row r="28" spans="1:26" s="210" customFormat="1" ht="12.75" customHeight="1">
      <c r="A28" s="214" t="s">
        <v>254</v>
      </c>
      <c r="B28" s="412" t="s">
        <v>47</v>
      </c>
      <c r="C28" s="413"/>
      <c r="D28" s="414"/>
      <c r="E28" s="212"/>
      <c r="F28" s="212">
        <v>1</v>
      </c>
      <c r="G28" s="212">
        <v>1</v>
      </c>
      <c r="H28" s="212"/>
      <c r="I28" s="212"/>
      <c r="J28" s="213">
        <v>1</v>
      </c>
      <c r="K28" s="213"/>
      <c r="L28" s="213"/>
      <c r="M28" s="213"/>
      <c r="N28" s="213">
        <v>1</v>
      </c>
      <c r="O28" s="213"/>
      <c r="P28" s="213">
        <v>1</v>
      </c>
      <c r="Q28" s="213"/>
      <c r="R28" s="213"/>
      <c r="S28" s="213">
        <v>1</v>
      </c>
      <c r="T28" s="213"/>
      <c r="U28" s="213">
        <v>1</v>
      </c>
      <c r="V28" s="213"/>
      <c r="W28" s="213"/>
      <c r="X28" s="213"/>
      <c r="Y28" s="213"/>
      <c r="Z28" s="213"/>
    </row>
    <row r="29" spans="1:26" s="210" customFormat="1" ht="12.75" customHeight="1">
      <c r="A29" s="214" t="s">
        <v>48</v>
      </c>
      <c r="B29" s="411" t="s">
        <v>49</v>
      </c>
      <c r="C29" s="411"/>
      <c r="D29" s="411"/>
      <c r="E29" s="212">
        <v>2</v>
      </c>
      <c r="F29" s="212">
        <v>4</v>
      </c>
      <c r="G29" s="212">
        <v>4</v>
      </c>
      <c r="H29" s="212"/>
      <c r="I29" s="212"/>
      <c r="J29" s="213">
        <v>3</v>
      </c>
      <c r="K29" s="213">
        <v>1</v>
      </c>
      <c r="L29" s="213"/>
      <c r="M29" s="213"/>
      <c r="N29" s="213">
        <v>2</v>
      </c>
      <c r="O29" s="213"/>
      <c r="P29" s="213">
        <v>2</v>
      </c>
      <c r="Q29" s="213"/>
      <c r="R29" s="213"/>
      <c r="S29" s="213">
        <v>3</v>
      </c>
      <c r="T29" s="213"/>
      <c r="U29" s="213">
        <v>4</v>
      </c>
      <c r="V29" s="213"/>
      <c r="W29" s="213"/>
      <c r="X29" s="213"/>
      <c r="Y29" s="213">
        <v>3</v>
      </c>
      <c r="Z29" s="213">
        <v>2</v>
      </c>
    </row>
    <row r="30" spans="1:26" s="210" customFormat="1" ht="12.75" customHeight="1">
      <c r="A30" s="214" t="s">
        <v>50</v>
      </c>
      <c r="B30" s="393" t="s">
        <v>51</v>
      </c>
      <c r="C30" s="393"/>
      <c r="D30" s="393"/>
      <c r="E30" s="212">
        <v>5</v>
      </c>
      <c r="F30" s="212">
        <v>7</v>
      </c>
      <c r="G30" s="212">
        <v>6</v>
      </c>
      <c r="H30" s="212">
        <v>1</v>
      </c>
      <c r="I30" s="212"/>
      <c r="J30" s="213">
        <v>6</v>
      </c>
      <c r="K30" s="213">
        <v>3</v>
      </c>
      <c r="L30" s="213"/>
      <c r="M30" s="213">
        <v>1</v>
      </c>
      <c r="N30" s="213">
        <v>2</v>
      </c>
      <c r="O30" s="213">
        <v>1</v>
      </c>
      <c r="P30" s="213">
        <v>1</v>
      </c>
      <c r="Q30" s="213"/>
      <c r="R30" s="213"/>
      <c r="S30" s="213">
        <v>6</v>
      </c>
      <c r="T30" s="213"/>
      <c r="U30" s="213">
        <v>6</v>
      </c>
      <c r="V30" s="213"/>
      <c r="W30" s="213"/>
      <c r="X30" s="213"/>
      <c r="Y30" s="213">
        <v>5</v>
      </c>
      <c r="Z30" s="213">
        <v>3</v>
      </c>
    </row>
    <row r="31" spans="1:26" s="210" customFormat="1" ht="12.75" customHeight="1">
      <c r="A31" s="214" t="s">
        <v>52</v>
      </c>
      <c r="B31" s="412" t="s">
        <v>53</v>
      </c>
      <c r="C31" s="413"/>
      <c r="D31" s="414"/>
      <c r="E31" s="212">
        <v>4</v>
      </c>
      <c r="F31" s="212">
        <v>4</v>
      </c>
      <c r="G31" s="212">
        <v>3</v>
      </c>
      <c r="H31" s="212">
        <v>1</v>
      </c>
      <c r="I31" s="212"/>
      <c r="J31" s="213">
        <v>4</v>
      </c>
      <c r="K31" s="213">
        <v>2</v>
      </c>
      <c r="L31" s="213"/>
      <c r="M31" s="213">
        <v>1</v>
      </c>
      <c r="N31" s="213">
        <v>1</v>
      </c>
      <c r="O31" s="213">
        <v>1</v>
      </c>
      <c r="P31" s="213"/>
      <c r="Q31" s="213"/>
      <c r="R31" s="213"/>
      <c r="S31" s="213">
        <v>4</v>
      </c>
      <c r="T31" s="213"/>
      <c r="U31" s="213">
        <v>2</v>
      </c>
      <c r="V31" s="213">
        <v>1</v>
      </c>
      <c r="W31" s="213"/>
      <c r="X31" s="213"/>
      <c r="Y31" s="213">
        <v>3</v>
      </c>
      <c r="Z31" s="213">
        <v>3</v>
      </c>
    </row>
    <row r="32" spans="1:26" s="210" customFormat="1" ht="12.75" customHeight="1">
      <c r="A32" s="214" t="s">
        <v>54</v>
      </c>
      <c r="B32" s="418" t="s">
        <v>55</v>
      </c>
      <c r="C32" s="419"/>
      <c r="D32" s="420"/>
      <c r="E32" s="212">
        <v>15</v>
      </c>
      <c r="F32" s="212">
        <v>25</v>
      </c>
      <c r="G32" s="212">
        <v>24</v>
      </c>
      <c r="H32" s="212">
        <v>1</v>
      </c>
      <c r="I32" s="212"/>
      <c r="J32" s="213">
        <v>26</v>
      </c>
      <c r="K32" s="213">
        <v>11</v>
      </c>
      <c r="L32" s="213">
        <v>3</v>
      </c>
      <c r="M32" s="213">
        <v>2</v>
      </c>
      <c r="N32" s="213">
        <v>10</v>
      </c>
      <c r="O32" s="213">
        <v>3</v>
      </c>
      <c r="P32" s="213">
        <v>7</v>
      </c>
      <c r="Q32" s="213"/>
      <c r="R32" s="213"/>
      <c r="S32" s="213">
        <v>26</v>
      </c>
      <c r="T32" s="213"/>
      <c r="U32" s="213"/>
      <c r="V32" s="213"/>
      <c r="W32" s="213"/>
      <c r="X32" s="213"/>
      <c r="Y32" s="213">
        <v>13</v>
      </c>
      <c r="Z32" s="213"/>
    </row>
    <row r="33" spans="1:26" s="210" customFormat="1" ht="12.75" customHeight="1">
      <c r="A33" s="216" t="s">
        <v>56</v>
      </c>
      <c r="B33" s="418" t="s">
        <v>57</v>
      </c>
      <c r="C33" s="419"/>
      <c r="D33" s="420"/>
      <c r="E33" s="218">
        <v>3</v>
      </c>
      <c r="F33" s="218">
        <v>13</v>
      </c>
      <c r="G33" s="218">
        <v>9</v>
      </c>
      <c r="H33" s="218">
        <v>4</v>
      </c>
      <c r="I33" s="218"/>
      <c r="J33" s="217">
        <v>6</v>
      </c>
      <c r="K33" s="217">
        <v>6</v>
      </c>
      <c r="L33" s="217"/>
      <c r="M33" s="217"/>
      <c r="N33" s="209"/>
      <c r="O33" s="209"/>
      <c r="P33" s="209"/>
      <c r="Q33" s="209"/>
      <c r="R33" s="209"/>
      <c r="S33" s="209">
        <v>6</v>
      </c>
      <c r="T33" s="209"/>
      <c r="U33" s="209">
        <v>4</v>
      </c>
      <c r="V33" s="209">
        <v>2</v>
      </c>
      <c r="W33" s="209"/>
      <c r="X33" s="209"/>
      <c r="Y33" s="209">
        <v>6</v>
      </c>
      <c r="Z33" s="209">
        <v>2</v>
      </c>
    </row>
    <row r="34" spans="1:26" s="210" customFormat="1" ht="12.75" customHeight="1">
      <c r="A34" s="214" t="s">
        <v>58</v>
      </c>
      <c r="B34" s="418" t="s">
        <v>59</v>
      </c>
      <c r="C34" s="419"/>
      <c r="D34" s="420"/>
      <c r="E34" s="212"/>
      <c r="F34" s="212">
        <v>2</v>
      </c>
      <c r="G34" s="212">
        <v>1</v>
      </c>
      <c r="H34" s="212">
        <v>1</v>
      </c>
      <c r="I34" s="212"/>
      <c r="J34" s="213">
        <v>1</v>
      </c>
      <c r="K34" s="213"/>
      <c r="L34" s="213"/>
      <c r="M34" s="213"/>
      <c r="N34" s="213">
        <v>1</v>
      </c>
      <c r="O34" s="213"/>
      <c r="P34" s="213">
        <v>1</v>
      </c>
      <c r="Q34" s="213"/>
      <c r="R34" s="213"/>
      <c r="S34" s="213">
        <v>1</v>
      </c>
      <c r="T34" s="213"/>
      <c r="U34" s="213">
        <v>1</v>
      </c>
      <c r="V34" s="213"/>
      <c r="W34" s="213"/>
      <c r="X34" s="213"/>
      <c r="Y34" s="213"/>
      <c r="Z34" s="213"/>
    </row>
    <row r="35" spans="1:26" s="210" customFormat="1" ht="12.75" customHeight="1">
      <c r="A35" s="214" t="s">
        <v>60</v>
      </c>
      <c r="B35" s="411" t="s">
        <v>61</v>
      </c>
      <c r="C35" s="411"/>
      <c r="D35" s="411"/>
      <c r="E35" s="212">
        <v>32</v>
      </c>
      <c r="F35" s="212">
        <v>37</v>
      </c>
      <c r="G35" s="212">
        <v>30</v>
      </c>
      <c r="H35" s="212">
        <v>7</v>
      </c>
      <c r="I35" s="212"/>
      <c r="J35" s="213">
        <v>34</v>
      </c>
      <c r="K35" s="213">
        <v>10</v>
      </c>
      <c r="L35" s="213"/>
      <c r="M35" s="213">
        <v>6</v>
      </c>
      <c r="N35" s="213">
        <v>18</v>
      </c>
      <c r="O35" s="213">
        <v>6</v>
      </c>
      <c r="P35" s="213">
        <v>12</v>
      </c>
      <c r="Q35" s="213"/>
      <c r="R35" s="213"/>
      <c r="S35" s="213">
        <v>35</v>
      </c>
      <c r="T35" s="213"/>
      <c r="U35" s="213">
        <v>28</v>
      </c>
      <c r="V35" s="213">
        <v>1</v>
      </c>
      <c r="W35" s="213"/>
      <c r="X35" s="213"/>
      <c r="Y35" s="213">
        <v>27</v>
      </c>
      <c r="Z35" s="213">
        <v>23</v>
      </c>
    </row>
    <row r="36" spans="1:26" s="221" customFormat="1">
      <c r="A36" s="216" t="s">
        <v>62</v>
      </c>
      <c r="B36" s="421" t="s">
        <v>63</v>
      </c>
      <c r="C36" s="422"/>
      <c r="D36" s="422"/>
      <c r="E36" s="219">
        <v>34</v>
      </c>
      <c r="F36" s="219">
        <v>101</v>
      </c>
      <c r="G36" s="219">
        <v>82</v>
      </c>
      <c r="H36" s="219">
        <v>17</v>
      </c>
      <c r="I36" s="219">
        <v>2</v>
      </c>
      <c r="J36" s="220">
        <v>58</v>
      </c>
      <c r="K36" s="220">
        <v>29</v>
      </c>
      <c r="L36" s="220"/>
      <c r="M36" s="220">
        <v>8</v>
      </c>
      <c r="N36" s="220">
        <v>21</v>
      </c>
      <c r="O36" s="220">
        <v>5</v>
      </c>
      <c r="P36" s="220">
        <v>16</v>
      </c>
      <c r="Q36" s="220"/>
      <c r="R36" s="220"/>
      <c r="S36" s="220">
        <v>58</v>
      </c>
      <c r="T36" s="220"/>
      <c r="U36" s="220">
        <v>46</v>
      </c>
      <c r="V36" s="220">
        <v>7</v>
      </c>
      <c r="W36" s="220"/>
      <c r="X36" s="220"/>
      <c r="Y36" s="220">
        <v>58</v>
      </c>
      <c r="Z36" s="220">
        <v>6</v>
      </c>
    </row>
    <row r="37" spans="1:26" s="225" customFormat="1" ht="14.25" customHeight="1">
      <c r="A37" s="222" t="s">
        <v>64</v>
      </c>
      <c r="B37" s="417" t="s">
        <v>65</v>
      </c>
      <c r="C37" s="417"/>
      <c r="D37" s="417"/>
      <c r="E37" s="223"/>
      <c r="F37" s="223"/>
      <c r="G37" s="223"/>
      <c r="H37" s="223"/>
      <c r="I37" s="223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</row>
    <row r="38" spans="1:26" s="210" customFormat="1" ht="12.75" customHeight="1">
      <c r="A38" s="214" t="s">
        <v>66</v>
      </c>
      <c r="B38" s="411" t="s">
        <v>67</v>
      </c>
      <c r="C38" s="411"/>
      <c r="D38" s="411"/>
      <c r="E38" s="212">
        <v>3</v>
      </c>
      <c r="F38" s="212">
        <v>25</v>
      </c>
      <c r="G38" s="212">
        <v>24</v>
      </c>
      <c r="H38" s="212">
        <v>1</v>
      </c>
      <c r="I38" s="212"/>
      <c r="J38" s="213">
        <v>14</v>
      </c>
      <c r="K38" s="213">
        <v>4</v>
      </c>
      <c r="L38" s="213">
        <v>1</v>
      </c>
      <c r="M38" s="213">
        <v>7</v>
      </c>
      <c r="N38" s="213">
        <v>2</v>
      </c>
      <c r="O38" s="213">
        <v>1</v>
      </c>
      <c r="P38" s="213">
        <v>1</v>
      </c>
      <c r="Q38" s="213"/>
      <c r="R38" s="213"/>
      <c r="S38" s="213">
        <v>14</v>
      </c>
      <c r="T38" s="213"/>
      <c r="U38" s="213"/>
      <c r="V38" s="213"/>
      <c r="W38" s="213"/>
      <c r="X38" s="213"/>
      <c r="Y38" s="213">
        <v>13</v>
      </c>
      <c r="Z38" s="213">
        <v>3</v>
      </c>
    </row>
    <row r="39" spans="1:26" s="210" customFormat="1" ht="12.75" customHeight="1">
      <c r="A39" s="214" t="s">
        <v>68</v>
      </c>
      <c r="B39" s="393" t="s">
        <v>69</v>
      </c>
      <c r="C39" s="393"/>
      <c r="D39" s="393"/>
      <c r="E39" s="212"/>
      <c r="F39" s="212"/>
      <c r="G39" s="212"/>
      <c r="H39" s="212"/>
      <c r="I39" s="212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</row>
    <row r="40" spans="1:26" s="210" customFormat="1" ht="12.75" customHeight="1">
      <c r="A40" s="214" t="s">
        <v>70</v>
      </c>
      <c r="B40" s="412" t="s">
        <v>71</v>
      </c>
      <c r="C40" s="413"/>
      <c r="D40" s="414"/>
      <c r="E40" s="212"/>
      <c r="F40" s="212">
        <v>3</v>
      </c>
      <c r="G40" s="212">
        <v>2</v>
      </c>
      <c r="H40" s="212">
        <v>1</v>
      </c>
      <c r="I40" s="212"/>
      <c r="J40" s="213">
        <v>2</v>
      </c>
      <c r="K40" s="213"/>
      <c r="L40" s="213"/>
      <c r="M40" s="213"/>
      <c r="N40" s="213">
        <v>2</v>
      </c>
      <c r="O40" s="213"/>
      <c r="P40" s="213">
        <v>2</v>
      </c>
      <c r="Q40" s="213"/>
      <c r="R40" s="213"/>
      <c r="S40" s="213">
        <v>2</v>
      </c>
      <c r="T40" s="213"/>
      <c r="U40" s="213">
        <v>2</v>
      </c>
      <c r="V40" s="213"/>
      <c r="W40" s="213"/>
      <c r="X40" s="213"/>
      <c r="Y40" s="213"/>
      <c r="Z40" s="213"/>
    </row>
    <row r="41" spans="1:26" s="221" customFormat="1" ht="12.75" customHeight="1">
      <c r="A41" s="216" t="s">
        <v>72</v>
      </c>
      <c r="B41" s="418" t="s">
        <v>73</v>
      </c>
      <c r="C41" s="419"/>
      <c r="D41" s="420"/>
      <c r="E41" s="218">
        <v>1</v>
      </c>
      <c r="F41" s="218">
        <v>4</v>
      </c>
      <c r="G41" s="218">
        <v>4</v>
      </c>
      <c r="H41" s="218"/>
      <c r="I41" s="218"/>
      <c r="J41" s="217">
        <v>4</v>
      </c>
      <c r="K41" s="217">
        <v>3</v>
      </c>
      <c r="L41" s="217"/>
      <c r="M41" s="217"/>
      <c r="N41" s="217">
        <v>1</v>
      </c>
      <c r="O41" s="217"/>
      <c r="P41" s="217">
        <v>1</v>
      </c>
      <c r="Q41" s="217"/>
      <c r="R41" s="217"/>
      <c r="S41" s="217">
        <v>4</v>
      </c>
      <c r="T41" s="217"/>
      <c r="U41" s="217"/>
      <c r="V41" s="217"/>
      <c r="W41" s="217"/>
      <c r="X41" s="217"/>
      <c r="Y41" s="217">
        <v>1</v>
      </c>
      <c r="Z41" s="217"/>
    </row>
    <row r="42" spans="1:26" s="221" customFormat="1" ht="12.75" customHeight="1">
      <c r="A42" s="216" t="s">
        <v>74</v>
      </c>
      <c r="B42" s="418" t="s">
        <v>75</v>
      </c>
      <c r="C42" s="419"/>
      <c r="D42" s="420"/>
      <c r="E42" s="218"/>
      <c r="F42" s="218"/>
      <c r="G42" s="218"/>
      <c r="H42" s="218"/>
      <c r="I42" s="218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</row>
    <row r="43" spans="1:26" s="210" customFormat="1" ht="12.75" customHeight="1">
      <c r="A43" s="214" t="s">
        <v>76</v>
      </c>
      <c r="B43" s="418" t="s">
        <v>77</v>
      </c>
      <c r="C43" s="419"/>
      <c r="D43" s="420"/>
      <c r="E43" s="212">
        <v>1</v>
      </c>
      <c r="F43" s="212">
        <v>16</v>
      </c>
      <c r="G43" s="212">
        <v>16</v>
      </c>
      <c r="H43" s="212"/>
      <c r="I43" s="212"/>
      <c r="J43" s="213">
        <v>6</v>
      </c>
      <c r="K43" s="213">
        <v>1</v>
      </c>
      <c r="L43" s="213"/>
      <c r="M43" s="213">
        <v>3</v>
      </c>
      <c r="N43" s="213">
        <v>2</v>
      </c>
      <c r="O43" s="213"/>
      <c r="P43" s="213">
        <v>2</v>
      </c>
      <c r="Q43" s="213"/>
      <c r="R43" s="213"/>
      <c r="S43" s="213">
        <v>6</v>
      </c>
      <c r="T43" s="213">
        <v>3</v>
      </c>
      <c r="U43" s="213">
        <v>2</v>
      </c>
      <c r="V43" s="213">
        <v>4</v>
      </c>
      <c r="W43" s="213"/>
      <c r="X43" s="213"/>
      <c r="Y43" s="213">
        <v>8</v>
      </c>
      <c r="Z43" s="213">
        <v>8</v>
      </c>
    </row>
    <row r="44" spans="1:26" s="210" customFormat="1" ht="12.75" customHeight="1">
      <c r="A44" s="214" t="s">
        <v>78</v>
      </c>
      <c r="B44" s="418" t="s">
        <v>79</v>
      </c>
      <c r="C44" s="419"/>
      <c r="D44" s="420"/>
      <c r="E44" s="212"/>
      <c r="F44" s="212">
        <v>1</v>
      </c>
      <c r="G44" s="212">
        <v>1</v>
      </c>
      <c r="H44" s="212"/>
      <c r="I44" s="212"/>
      <c r="J44" s="213">
        <v>1</v>
      </c>
      <c r="K44" s="213">
        <v>1</v>
      </c>
      <c r="L44" s="213"/>
      <c r="M44" s="213"/>
      <c r="N44" s="213"/>
      <c r="O44" s="213"/>
      <c r="P44" s="213"/>
      <c r="Q44" s="213"/>
      <c r="R44" s="213"/>
      <c r="S44" s="213">
        <v>1</v>
      </c>
      <c r="T44" s="213"/>
      <c r="U44" s="213">
        <v>1</v>
      </c>
      <c r="V44" s="213"/>
      <c r="W44" s="213"/>
      <c r="X44" s="213"/>
      <c r="Y44" s="213"/>
      <c r="Z44" s="213"/>
    </row>
    <row r="45" spans="1:26" s="210" customFormat="1" ht="12.75" customHeight="1">
      <c r="A45" s="214" t="s">
        <v>80</v>
      </c>
      <c r="B45" s="418" t="s">
        <v>81</v>
      </c>
      <c r="C45" s="419"/>
      <c r="D45" s="420"/>
      <c r="E45" s="212">
        <v>2</v>
      </c>
      <c r="F45" s="212"/>
      <c r="G45" s="212"/>
      <c r="H45" s="212"/>
      <c r="I45" s="212"/>
      <c r="J45" s="213">
        <v>1</v>
      </c>
      <c r="K45" s="213"/>
      <c r="L45" s="213"/>
      <c r="M45" s="213">
        <v>1</v>
      </c>
      <c r="N45" s="213"/>
      <c r="O45" s="213"/>
      <c r="P45" s="213"/>
      <c r="Q45" s="213"/>
      <c r="R45" s="213"/>
      <c r="S45" s="213">
        <v>1</v>
      </c>
      <c r="T45" s="213"/>
      <c r="U45" s="213"/>
      <c r="V45" s="213"/>
      <c r="W45" s="213"/>
      <c r="X45" s="213"/>
      <c r="Y45" s="213">
        <v>1</v>
      </c>
      <c r="Z45" s="213">
        <v>1</v>
      </c>
    </row>
    <row r="46" spans="1:26" s="210" customFormat="1" ht="12.75" customHeight="1">
      <c r="A46" s="214" t="s">
        <v>82</v>
      </c>
      <c r="B46" s="418" t="s">
        <v>83</v>
      </c>
      <c r="C46" s="419"/>
      <c r="D46" s="420"/>
      <c r="E46" s="212"/>
      <c r="F46" s="212">
        <v>5</v>
      </c>
      <c r="G46" s="212">
        <v>5</v>
      </c>
      <c r="H46" s="212"/>
      <c r="I46" s="212"/>
      <c r="J46" s="213">
        <v>3</v>
      </c>
      <c r="K46" s="213"/>
      <c r="L46" s="213"/>
      <c r="M46" s="213">
        <v>1</v>
      </c>
      <c r="N46" s="213">
        <v>2</v>
      </c>
      <c r="O46" s="213">
        <v>2</v>
      </c>
      <c r="P46" s="213"/>
      <c r="Q46" s="213"/>
      <c r="R46" s="213"/>
      <c r="S46" s="213">
        <v>3</v>
      </c>
      <c r="T46" s="213"/>
      <c r="U46" s="213">
        <v>3</v>
      </c>
      <c r="V46" s="213">
        <v>1</v>
      </c>
      <c r="W46" s="213"/>
      <c r="X46" s="213"/>
      <c r="Y46" s="213">
        <v>2</v>
      </c>
      <c r="Z46" s="213">
        <v>2</v>
      </c>
    </row>
    <row r="47" spans="1:26" s="210" customFormat="1" ht="12.75" customHeight="1">
      <c r="A47" s="214" t="s">
        <v>84</v>
      </c>
      <c r="B47" s="418" t="s">
        <v>85</v>
      </c>
      <c r="C47" s="419"/>
      <c r="D47" s="420"/>
      <c r="E47" s="212">
        <v>1</v>
      </c>
      <c r="F47" s="212">
        <v>2</v>
      </c>
      <c r="G47" s="212"/>
      <c r="H47" s="212">
        <v>2</v>
      </c>
      <c r="I47" s="212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>
        <v>1</v>
      </c>
      <c r="Z47" s="213">
        <v>1</v>
      </c>
    </row>
    <row r="48" spans="1:26" s="210" customFormat="1">
      <c r="A48" s="214" t="s">
        <v>86</v>
      </c>
      <c r="B48" s="412" t="s">
        <v>63</v>
      </c>
      <c r="C48" s="413"/>
      <c r="D48" s="414"/>
      <c r="E48" s="212">
        <v>3</v>
      </c>
      <c r="F48" s="212">
        <v>6</v>
      </c>
      <c r="G48" s="212">
        <v>3</v>
      </c>
      <c r="H48" s="212">
        <v>3</v>
      </c>
      <c r="I48" s="212"/>
      <c r="J48" s="213">
        <v>2</v>
      </c>
      <c r="K48" s="213"/>
      <c r="L48" s="213"/>
      <c r="M48" s="213"/>
      <c r="N48" s="213">
        <v>1</v>
      </c>
      <c r="O48" s="213"/>
      <c r="P48" s="213">
        <v>1</v>
      </c>
      <c r="Q48" s="213"/>
      <c r="R48" s="213"/>
      <c r="S48" s="213">
        <v>2</v>
      </c>
      <c r="T48" s="213"/>
      <c r="U48" s="213">
        <v>1</v>
      </c>
      <c r="V48" s="213"/>
      <c r="W48" s="213"/>
      <c r="X48" s="213"/>
      <c r="Y48" s="213">
        <v>4</v>
      </c>
      <c r="Z48" s="213">
        <v>3</v>
      </c>
    </row>
    <row r="49" spans="1:26" s="226" customFormat="1" ht="14.25" customHeight="1">
      <c r="A49" s="207" t="s">
        <v>87</v>
      </c>
      <c r="B49" s="423" t="s">
        <v>88</v>
      </c>
      <c r="C49" s="424"/>
      <c r="D49" s="425"/>
      <c r="E49" s="208"/>
      <c r="F49" s="208"/>
      <c r="G49" s="208"/>
      <c r="H49" s="208"/>
      <c r="I49" s="208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</row>
    <row r="50" spans="1:26" s="210" customFormat="1" ht="12.75" customHeight="1">
      <c r="A50" s="214" t="s">
        <v>89</v>
      </c>
      <c r="B50" s="418" t="s">
        <v>90</v>
      </c>
      <c r="C50" s="419"/>
      <c r="D50" s="420"/>
      <c r="E50" s="212"/>
      <c r="F50" s="212"/>
      <c r="G50" s="212"/>
      <c r="H50" s="212"/>
      <c r="I50" s="212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</row>
    <row r="51" spans="1:26" s="210" customFormat="1" ht="12.75" customHeight="1">
      <c r="A51" s="214" t="s">
        <v>91</v>
      </c>
      <c r="B51" s="418" t="s">
        <v>92</v>
      </c>
      <c r="C51" s="419"/>
      <c r="D51" s="420"/>
      <c r="E51" s="212"/>
      <c r="F51" s="212"/>
      <c r="G51" s="212"/>
      <c r="H51" s="212"/>
      <c r="I51" s="212"/>
      <c r="J51" s="213"/>
      <c r="K51" s="213"/>
      <c r="L51" s="213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</row>
    <row r="52" spans="1:26" s="210" customFormat="1" ht="12.75" customHeight="1">
      <c r="A52" s="214" t="s">
        <v>93</v>
      </c>
      <c r="B52" s="418" t="s">
        <v>94</v>
      </c>
      <c r="C52" s="419"/>
      <c r="D52" s="420"/>
      <c r="E52" s="212"/>
      <c r="F52" s="212"/>
      <c r="G52" s="212"/>
      <c r="H52" s="212"/>
      <c r="I52" s="212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</row>
    <row r="53" spans="1:26" s="221" customFormat="1" ht="12.75" customHeight="1">
      <c r="A53" s="216" t="s">
        <v>95</v>
      </c>
      <c r="B53" s="418" t="s">
        <v>96</v>
      </c>
      <c r="C53" s="419"/>
      <c r="D53" s="420"/>
      <c r="E53" s="218"/>
      <c r="F53" s="219"/>
      <c r="G53" s="219"/>
      <c r="H53" s="219"/>
      <c r="I53" s="219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spans="1:26" s="221" customFormat="1" ht="12.75" customHeight="1">
      <c r="A54" s="216" t="s">
        <v>97</v>
      </c>
      <c r="B54" s="418" t="s">
        <v>255</v>
      </c>
      <c r="C54" s="419"/>
      <c r="D54" s="420"/>
      <c r="E54" s="219">
        <v>3</v>
      </c>
      <c r="F54" s="219">
        <v>5</v>
      </c>
      <c r="G54" s="219">
        <v>5</v>
      </c>
      <c r="H54" s="219"/>
      <c r="I54" s="219"/>
      <c r="J54" s="220">
        <v>4</v>
      </c>
      <c r="K54" s="220">
        <v>3</v>
      </c>
      <c r="L54" s="220">
        <v>1</v>
      </c>
      <c r="M54" s="220"/>
      <c r="N54" s="220"/>
      <c r="O54" s="220"/>
      <c r="P54" s="220"/>
      <c r="Q54" s="220"/>
      <c r="R54" s="220"/>
      <c r="S54" s="220">
        <v>4</v>
      </c>
      <c r="T54" s="220"/>
      <c r="U54" s="220">
        <v>1</v>
      </c>
      <c r="V54" s="220">
        <v>3</v>
      </c>
      <c r="W54" s="220"/>
      <c r="X54" s="220"/>
      <c r="Y54" s="220">
        <v>4</v>
      </c>
      <c r="Z54" s="220">
        <v>2</v>
      </c>
    </row>
    <row r="55" spans="1:26" s="210" customFormat="1" ht="12.75" customHeight="1">
      <c r="A55" s="214" t="s">
        <v>99</v>
      </c>
      <c r="B55" s="418" t="s">
        <v>100</v>
      </c>
      <c r="C55" s="419"/>
      <c r="D55" s="420"/>
      <c r="E55" s="212">
        <v>4</v>
      </c>
      <c r="F55" s="212">
        <v>12</v>
      </c>
      <c r="G55" s="212">
        <v>11</v>
      </c>
      <c r="H55" s="212">
        <v>1</v>
      </c>
      <c r="I55" s="212"/>
      <c r="J55" s="213">
        <v>9</v>
      </c>
      <c r="K55" s="213">
        <v>5</v>
      </c>
      <c r="L55" s="213">
        <v>1</v>
      </c>
      <c r="M55" s="213">
        <v>1</v>
      </c>
      <c r="N55" s="213">
        <v>2</v>
      </c>
      <c r="O55" s="213">
        <v>1</v>
      </c>
      <c r="P55" s="213">
        <v>1</v>
      </c>
      <c r="Q55" s="213"/>
      <c r="R55" s="213">
        <v>1</v>
      </c>
      <c r="S55" s="213">
        <v>10</v>
      </c>
      <c r="T55" s="213">
        <v>1</v>
      </c>
      <c r="U55" s="213">
        <v>6</v>
      </c>
      <c r="V55" s="213"/>
      <c r="W55" s="213"/>
      <c r="X55" s="213"/>
      <c r="Y55" s="213">
        <v>4</v>
      </c>
      <c r="Z55" s="213"/>
    </row>
    <row r="56" spans="1:26" s="210" customFormat="1">
      <c r="A56" s="214" t="s">
        <v>101</v>
      </c>
      <c r="B56" s="412" t="s">
        <v>63</v>
      </c>
      <c r="C56" s="413"/>
      <c r="D56" s="414"/>
      <c r="E56" s="212"/>
      <c r="F56" s="212">
        <v>4</v>
      </c>
      <c r="G56" s="212">
        <v>3</v>
      </c>
      <c r="H56" s="212">
        <v>1</v>
      </c>
      <c r="I56" s="212"/>
      <c r="J56" s="213">
        <v>2</v>
      </c>
      <c r="K56" s="213">
        <v>2</v>
      </c>
      <c r="L56" s="213"/>
      <c r="M56" s="213"/>
      <c r="N56" s="213"/>
      <c r="O56" s="213"/>
      <c r="P56" s="213"/>
      <c r="Q56" s="213"/>
      <c r="R56" s="213"/>
      <c r="S56" s="213">
        <v>2</v>
      </c>
      <c r="T56" s="213"/>
      <c r="U56" s="213">
        <v>2</v>
      </c>
      <c r="V56" s="213"/>
      <c r="W56" s="213"/>
      <c r="X56" s="213"/>
      <c r="Y56" s="213">
        <v>1</v>
      </c>
      <c r="Z56" s="213"/>
    </row>
    <row r="57" spans="1:26" s="225" customFormat="1" ht="14.25" customHeight="1">
      <c r="A57" s="207" t="s">
        <v>102</v>
      </c>
      <c r="B57" s="423" t="s">
        <v>103</v>
      </c>
      <c r="C57" s="424"/>
      <c r="D57" s="425"/>
      <c r="E57" s="223"/>
      <c r="F57" s="223"/>
      <c r="G57" s="223"/>
      <c r="H57" s="223"/>
      <c r="I57" s="223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24"/>
      <c r="W57" s="224"/>
      <c r="X57" s="224"/>
      <c r="Y57" s="224"/>
      <c r="Z57" s="224"/>
    </row>
    <row r="58" spans="1:26" s="210" customFormat="1" ht="12.75" customHeight="1">
      <c r="A58" s="214" t="s">
        <v>104</v>
      </c>
      <c r="B58" s="418" t="s">
        <v>105</v>
      </c>
      <c r="C58" s="419"/>
      <c r="D58" s="420"/>
      <c r="E58" s="212">
        <v>23</v>
      </c>
      <c r="F58" s="212">
        <v>119</v>
      </c>
      <c r="G58" s="212">
        <v>93</v>
      </c>
      <c r="H58" s="212">
        <v>26</v>
      </c>
      <c r="I58" s="212"/>
      <c r="J58" s="213">
        <v>88</v>
      </c>
      <c r="K58" s="213">
        <v>74</v>
      </c>
      <c r="L58" s="213"/>
      <c r="M58" s="213">
        <v>1</v>
      </c>
      <c r="N58" s="213">
        <v>13</v>
      </c>
      <c r="O58" s="213"/>
      <c r="P58" s="213">
        <v>13</v>
      </c>
      <c r="Q58" s="213"/>
      <c r="R58" s="213"/>
      <c r="S58" s="213">
        <v>88</v>
      </c>
      <c r="T58" s="213"/>
      <c r="U58" s="213">
        <v>80</v>
      </c>
      <c r="V58" s="213"/>
      <c r="W58" s="213"/>
      <c r="X58" s="213"/>
      <c r="Y58" s="213">
        <v>28</v>
      </c>
      <c r="Z58" s="213"/>
    </row>
    <row r="59" spans="1:26" s="210" customFormat="1" ht="12.75" customHeight="1">
      <c r="A59" s="214" t="s">
        <v>106</v>
      </c>
      <c r="B59" s="418" t="s">
        <v>107</v>
      </c>
      <c r="C59" s="419"/>
      <c r="D59" s="420"/>
      <c r="E59" s="212">
        <v>19</v>
      </c>
      <c r="F59" s="212">
        <v>52</v>
      </c>
      <c r="G59" s="212">
        <v>49</v>
      </c>
      <c r="H59" s="212">
        <v>3</v>
      </c>
      <c r="I59" s="212"/>
      <c r="J59" s="213">
        <v>53</v>
      </c>
      <c r="K59" s="213">
        <v>14</v>
      </c>
      <c r="L59" s="213">
        <v>28</v>
      </c>
      <c r="M59" s="213">
        <v>1</v>
      </c>
      <c r="N59" s="213">
        <v>10</v>
      </c>
      <c r="O59" s="213">
        <v>2</v>
      </c>
      <c r="P59" s="213">
        <v>8</v>
      </c>
      <c r="Q59" s="213"/>
      <c r="R59" s="213"/>
      <c r="S59" s="213">
        <v>53</v>
      </c>
      <c r="T59" s="213"/>
      <c r="U59" s="213">
        <v>33</v>
      </c>
      <c r="V59" s="213"/>
      <c r="W59" s="213"/>
      <c r="X59" s="213"/>
      <c r="Y59" s="213">
        <v>15</v>
      </c>
      <c r="Z59" s="213"/>
    </row>
    <row r="60" spans="1:26" s="210" customFormat="1" ht="12.75" customHeight="1">
      <c r="A60" s="214" t="s">
        <v>108</v>
      </c>
      <c r="B60" s="418" t="s">
        <v>109</v>
      </c>
      <c r="C60" s="419"/>
      <c r="D60" s="420"/>
      <c r="E60" s="212">
        <v>1</v>
      </c>
      <c r="F60" s="212">
        <v>13</v>
      </c>
      <c r="G60" s="212">
        <v>11</v>
      </c>
      <c r="H60" s="212">
        <v>2</v>
      </c>
      <c r="I60" s="212"/>
      <c r="J60" s="213">
        <v>9</v>
      </c>
      <c r="K60" s="213">
        <v>4</v>
      </c>
      <c r="L60" s="213">
        <v>2</v>
      </c>
      <c r="M60" s="213">
        <v>1</v>
      </c>
      <c r="N60" s="213">
        <v>2</v>
      </c>
      <c r="O60" s="213"/>
      <c r="P60" s="213">
        <v>2</v>
      </c>
      <c r="Q60" s="213"/>
      <c r="R60" s="213"/>
      <c r="S60" s="213">
        <v>9</v>
      </c>
      <c r="T60" s="213"/>
      <c r="U60" s="213">
        <v>8</v>
      </c>
      <c r="V60" s="213"/>
      <c r="W60" s="213"/>
      <c r="X60" s="213"/>
      <c r="Y60" s="213">
        <v>3</v>
      </c>
      <c r="Z60" s="213"/>
    </row>
    <row r="61" spans="1:26" s="210" customFormat="1" ht="12.75" customHeight="1">
      <c r="A61" s="214" t="s">
        <v>110</v>
      </c>
      <c r="B61" s="418" t="s">
        <v>111</v>
      </c>
      <c r="C61" s="419"/>
      <c r="D61" s="420"/>
      <c r="E61" s="212">
        <v>1</v>
      </c>
      <c r="F61" s="212">
        <v>6</v>
      </c>
      <c r="G61" s="212">
        <v>4</v>
      </c>
      <c r="H61" s="212">
        <v>2</v>
      </c>
      <c r="I61" s="212"/>
      <c r="J61" s="213">
        <v>4</v>
      </c>
      <c r="K61" s="213">
        <v>1</v>
      </c>
      <c r="L61" s="213"/>
      <c r="M61" s="213">
        <v>2</v>
      </c>
      <c r="N61" s="213">
        <v>1</v>
      </c>
      <c r="O61" s="213">
        <v>1</v>
      </c>
      <c r="P61" s="213"/>
      <c r="Q61" s="213"/>
      <c r="R61" s="213"/>
      <c r="S61" s="213">
        <v>4</v>
      </c>
      <c r="T61" s="213"/>
      <c r="U61" s="213">
        <v>3</v>
      </c>
      <c r="V61" s="213">
        <v>1</v>
      </c>
      <c r="W61" s="213"/>
      <c r="X61" s="213"/>
      <c r="Y61" s="213">
        <v>1</v>
      </c>
      <c r="Z61" s="213">
        <v>1</v>
      </c>
    </row>
    <row r="62" spans="1:26" s="210" customFormat="1" ht="12.75" customHeight="1">
      <c r="A62" s="214" t="s">
        <v>112</v>
      </c>
      <c r="B62" s="418" t="s">
        <v>113</v>
      </c>
      <c r="C62" s="419"/>
      <c r="D62" s="420"/>
      <c r="E62" s="212"/>
      <c r="F62" s="212"/>
      <c r="G62" s="212"/>
      <c r="H62" s="212"/>
      <c r="I62" s="212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</row>
    <row r="63" spans="1:26" s="210" customFormat="1" ht="12.75" customHeight="1">
      <c r="A63" s="214" t="s">
        <v>114</v>
      </c>
      <c r="B63" s="418" t="s">
        <v>115</v>
      </c>
      <c r="C63" s="419"/>
      <c r="D63" s="420"/>
      <c r="E63" s="212"/>
      <c r="F63" s="212">
        <v>1</v>
      </c>
      <c r="G63" s="212">
        <v>1</v>
      </c>
      <c r="H63" s="212"/>
      <c r="I63" s="212"/>
      <c r="J63" s="213">
        <v>1</v>
      </c>
      <c r="K63" s="213">
        <v>1</v>
      </c>
      <c r="L63" s="213"/>
      <c r="M63" s="213"/>
      <c r="N63" s="213"/>
      <c r="O63" s="213"/>
      <c r="P63" s="213"/>
      <c r="Q63" s="213"/>
      <c r="R63" s="213"/>
      <c r="S63" s="213">
        <v>1</v>
      </c>
      <c r="T63" s="213"/>
      <c r="U63" s="213">
        <v>1</v>
      </c>
      <c r="V63" s="213"/>
      <c r="W63" s="213"/>
      <c r="X63" s="213"/>
      <c r="Y63" s="213"/>
      <c r="Z63" s="213"/>
    </row>
    <row r="64" spans="1:26" s="210" customFormat="1" ht="12.75" customHeight="1">
      <c r="A64" s="214" t="s">
        <v>116</v>
      </c>
      <c r="B64" s="418" t="s">
        <v>117</v>
      </c>
      <c r="C64" s="419"/>
      <c r="D64" s="420"/>
      <c r="E64" s="212"/>
      <c r="F64" s="212"/>
      <c r="G64" s="212"/>
      <c r="H64" s="212"/>
      <c r="I64" s="212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</row>
    <row r="65" spans="1:26" s="210" customFormat="1" ht="12.75" customHeight="1">
      <c r="A65" s="214" t="s">
        <v>118</v>
      </c>
      <c r="B65" s="418" t="s">
        <v>119</v>
      </c>
      <c r="C65" s="419"/>
      <c r="D65" s="420"/>
      <c r="E65" s="212">
        <v>2</v>
      </c>
      <c r="F65" s="212">
        <v>7</v>
      </c>
      <c r="G65" s="212">
        <v>6</v>
      </c>
      <c r="H65" s="212">
        <v>1</v>
      </c>
      <c r="I65" s="212"/>
      <c r="J65" s="213">
        <v>4</v>
      </c>
      <c r="K65" s="213">
        <v>3</v>
      </c>
      <c r="L65" s="213"/>
      <c r="M65" s="213"/>
      <c r="N65" s="213"/>
      <c r="O65" s="213"/>
      <c r="P65" s="213"/>
      <c r="Q65" s="213"/>
      <c r="R65" s="213"/>
      <c r="S65" s="213">
        <v>4</v>
      </c>
      <c r="T65" s="213"/>
      <c r="U65" s="213">
        <v>4</v>
      </c>
      <c r="V65" s="213"/>
      <c r="W65" s="213"/>
      <c r="X65" s="213"/>
      <c r="Y65" s="213">
        <v>4</v>
      </c>
      <c r="Z65" s="213"/>
    </row>
    <row r="66" spans="1:26" s="210" customFormat="1" ht="12.75" customHeight="1">
      <c r="A66" s="214" t="s">
        <v>120</v>
      </c>
      <c r="B66" s="418" t="s">
        <v>121</v>
      </c>
      <c r="C66" s="419"/>
      <c r="D66" s="420"/>
      <c r="E66" s="212">
        <v>2</v>
      </c>
      <c r="F66" s="212"/>
      <c r="G66" s="212"/>
      <c r="H66" s="212"/>
      <c r="I66" s="212"/>
      <c r="J66" s="213">
        <v>2</v>
      </c>
      <c r="K66" s="213">
        <v>1</v>
      </c>
      <c r="L66" s="213"/>
      <c r="M66" s="213"/>
      <c r="N66" s="213">
        <v>1</v>
      </c>
      <c r="O66" s="213">
        <v>1</v>
      </c>
      <c r="P66" s="213"/>
      <c r="Q66" s="213"/>
      <c r="R66" s="213"/>
      <c r="S66" s="213">
        <v>2</v>
      </c>
      <c r="T66" s="213"/>
      <c r="U66" s="213">
        <v>2</v>
      </c>
      <c r="V66" s="213"/>
      <c r="W66" s="213"/>
      <c r="X66" s="213"/>
      <c r="Y66" s="213"/>
      <c r="Z66" s="213"/>
    </row>
    <row r="67" spans="1:26" s="210" customFormat="1" ht="12.75" customHeight="1">
      <c r="A67" s="214" t="s">
        <v>122</v>
      </c>
      <c r="B67" s="418" t="s">
        <v>123</v>
      </c>
      <c r="C67" s="419"/>
      <c r="D67" s="420"/>
      <c r="E67" s="212">
        <v>5</v>
      </c>
      <c r="F67" s="212">
        <v>4</v>
      </c>
      <c r="G67" s="212">
        <v>4</v>
      </c>
      <c r="H67" s="212"/>
      <c r="I67" s="212"/>
      <c r="J67" s="213">
        <v>6</v>
      </c>
      <c r="K67" s="213">
        <v>3</v>
      </c>
      <c r="L67" s="213">
        <v>2</v>
      </c>
      <c r="M67" s="213"/>
      <c r="N67" s="213">
        <v>1</v>
      </c>
      <c r="O67" s="213">
        <v>1</v>
      </c>
      <c r="P67" s="213"/>
      <c r="Q67" s="213"/>
      <c r="R67" s="213"/>
      <c r="S67" s="213">
        <v>6</v>
      </c>
      <c r="T67" s="213">
        <v>1</v>
      </c>
      <c r="U67" s="213">
        <v>3</v>
      </c>
      <c r="V67" s="213">
        <v>3</v>
      </c>
      <c r="W67" s="213"/>
      <c r="X67" s="213"/>
      <c r="Y67" s="213">
        <v>1</v>
      </c>
      <c r="Z67" s="213"/>
    </row>
    <row r="68" spans="1:26" s="210" customFormat="1" ht="12.75" customHeight="1">
      <c r="A68" s="214" t="s">
        <v>124</v>
      </c>
      <c r="B68" s="418" t="s">
        <v>125</v>
      </c>
      <c r="C68" s="419"/>
      <c r="D68" s="420"/>
      <c r="E68" s="212"/>
      <c r="F68" s="212"/>
      <c r="G68" s="212"/>
      <c r="H68" s="212"/>
      <c r="I68" s="212"/>
      <c r="J68" s="213"/>
      <c r="K68" s="213"/>
      <c r="L68" s="213"/>
      <c r="M68" s="213"/>
      <c r="N68" s="213"/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</row>
    <row r="69" spans="1:26" s="210" customFormat="1" ht="12.75" customHeight="1">
      <c r="A69" s="214" t="s">
        <v>126</v>
      </c>
      <c r="B69" s="418" t="s">
        <v>127</v>
      </c>
      <c r="C69" s="419"/>
      <c r="D69" s="420"/>
      <c r="E69" s="212"/>
      <c r="F69" s="212"/>
      <c r="G69" s="212"/>
      <c r="H69" s="212"/>
      <c r="I69" s="212"/>
      <c r="J69" s="213"/>
      <c r="K69" s="213"/>
      <c r="L69" s="213"/>
      <c r="M69" s="213"/>
      <c r="N69" s="213"/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</row>
    <row r="70" spans="1:26" s="210" customFormat="1">
      <c r="A70" s="214" t="s">
        <v>128</v>
      </c>
      <c r="B70" s="412" t="s">
        <v>63</v>
      </c>
      <c r="C70" s="413"/>
      <c r="D70" s="414"/>
      <c r="E70" s="212">
        <v>2</v>
      </c>
      <c r="F70" s="212">
        <v>5</v>
      </c>
      <c r="G70" s="212">
        <v>4</v>
      </c>
      <c r="H70" s="212">
        <v>1</v>
      </c>
      <c r="I70" s="212"/>
      <c r="J70" s="213">
        <v>5</v>
      </c>
      <c r="K70" s="213">
        <v>3</v>
      </c>
      <c r="L70" s="213">
        <v>1</v>
      </c>
      <c r="M70" s="213"/>
      <c r="N70" s="213">
        <v>1</v>
      </c>
      <c r="O70" s="213"/>
      <c r="P70" s="213">
        <v>1</v>
      </c>
      <c r="Q70" s="213"/>
      <c r="R70" s="213"/>
      <c r="S70" s="213">
        <v>5</v>
      </c>
      <c r="T70" s="213"/>
      <c r="U70" s="213">
        <v>3</v>
      </c>
      <c r="V70" s="213">
        <v>3</v>
      </c>
      <c r="W70" s="213"/>
      <c r="X70" s="213"/>
      <c r="Y70" s="213">
        <v>1</v>
      </c>
      <c r="Z70" s="213"/>
    </row>
    <row r="71" spans="1:26" s="225" customFormat="1" ht="14.25" customHeight="1">
      <c r="A71" s="207" t="s">
        <v>129</v>
      </c>
      <c r="B71" s="423" t="s">
        <v>130</v>
      </c>
      <c r="C71" s="424"/>
      <c r="D71" s="425"/>
      <c r="E71" s="223"/>
      <c r="F71" s="223"/>
      <c r="G71" s="223"/>
      <c r="H71" s="223"/>
      <c r="I71" s="223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  <c r="U71" s="224"/>
      <c r="V71" s="224"/>
      <c r="W71" s="224"/>
      <c r="X71" s="224"/>
      <c r="Y71" s="224"/>
      <c r="Z71" s="224"/>
    </row>
    <row r="72" spans="1:26" s="210" customFormat="1" ht="12.75" customHeight="1">
      <c r="A72" s="214" t="s">
        <v>131</v>
      </c>
      <c r="B72" s="418" t="s">
        <v>132</v>
      </c>
      <c r="C72" s="419"/>
      <c r="D72" s="420"/>
      <c r="E72" s="212"/>
      <c r="F72" s="212"/>
      <c r="G72" s="212"/>
      <c r="H72" s="212"/>
      <c r="I72" s="212"/>
      <c r="J72" s="213"/>
      <c r="K72" s="213"/>
      <c r="L72" s="213"/>
      <c r="M72" s="213"/>
      <c r="N72" s="213"/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</row>
    <row r="73" spans="1:26" s="210" customFormat="1" ht="12.75" customHeight="1">
      <c r="A73" s="214" t="s">
        <v>133</v>
      </c>
      <c r="B73" s="418" t="s">
        <v>134</v>
      </c>
      <c r="C73" s="419"/>
      <c r="D73" s="420"/>
      <c r="E73" s="212"/>
      <c r="F73" s="212"/>
      <c r="G73" s="212"/>
      <c r="H73" s="212"/>
      <c r="I73" s="212"/>
      <c r="J73" s="213"/>
      <c r="K73" s="213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</row>
    <row r="74" spans="1:26" s="210" customFormat="1" ht="12.75" customHeight="1">
      <c r="A74" s="214" t="s">
        <v>135</v>
      </c>
      <c r="B74" s="418" t="s">
        <v>136</v>
      </c>
      <c r="C74" s="419"/>
      <c r="D74" s="420"/>
      <c r="E74" s="212"/>
      <c r="F74" s="212">
        <v>1</v>
      </c>
      <c r="G74" s="212"/>
      <c r="H74" s="212">
        <v>1</v>
      </c>
      <c r="I74" s="212"/>
      <c r="J74" s="213"/>
      <c r="K74" s="213"/>
      <c r="L74" s="213"/>
      <c r="M74" s="213"/>
      <c r="N74" s="213"/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</row>
    <row r="75" spans="1:26" s="210" customFormat="1" ht="12.75" customHeight="1">
      <c r="A75" s="214" t="s">
        <v>137</v>
      </c>
      <c r="B75" s="418" t="s">
        <v>138</v>
      </c>
      <c r="C75" s="419"/>
      <c r="D75" s="420"/>
      <c r="E75" s="212"/>
      <c r="F75" s="212"/>
      <c r="G75" s="212"/>
      <c r="H75" s="212"/>
      <c r="I75" s="212"/>
      <c r="J75" s="213"/>
      <c r="K75" s="213"/>
      <c r="L75" s="213"/>
      <c r="M75" s="213"/>
      <c r="N75" s="213"/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</row>
    <row r="76" spans="1:26" s="210" customFormat="1" ht="12.75" customHeight="1">
      <c r="A76" s="214" t="s">
        <v>139</v>
      </c>
      <c r="B76" s="418" t="s">
        <v>140</v>
      </c>
      <c r="C76" s="419"/>
      <c r="D76" s="420"/>
      <c r="E76" s="212"/>
      <c r="F76" s="212"/>
      <c r="G76" s="212"/>
      <c r="H76" s="212"/>
      <c r="I76" s="212"/>
      <c r="J76" s="213"/>
      <c r="K76" s="213"/>
      <c r="L76" s="213"/>
      <c r="M76" s="213"/>
      <c r="N76" s="213"/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</row>
    <row r="77" spans="1:26" s="210" customFormat="1">
      <c r="A77" s="214" t="s">
        <v>141</v>
      </c>
      <c r="B77" s="412" t="s">
        <v>63</v>
      </c>
      <c r="C77" s="413"/>
      <c r="D77" s="414"/>
      <c r="E77" s="212"/>
      <c r="F77" s="212"/>
      <c r="G77" s="212"/>
      <c r="H77" s="212"/>
      <c r="I77" s="212"/>
      <c r="J77" s="213"/>
      <c r="K77" s="213"/>
      <c r="L77" s="213"/>
      <c r="M77" s="213"/>
      <c r="N77" s="213"/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</row>
    <row r="78" spans="1:26" s="226" customFormat="1" ht="14.25" customHeight="1">
      <c r="A78" s="222" t="s">
        <v>142</v>
      </c>
      <c r="B78" s="423" t="s">
        <v>143</v>
      </c>
      <c r="C78" s="424"/>
      <c r="D78" s="425"/>
      <c r="E78" s="208"/>
      <c r="F78" s="208"/>
      <c r="G78" s="223"/>
      <c r="H78" s="223"/>
      <c r="I78" s="208"/>
      <c r="J78" s="209"/>
      <c r="K78" s="209"/>
      <c r="L78" s="209"/>
      <c r="M78" s="209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</row>
    <row r="79" spans="1:26" s="210" customFormat="1" ht="12.75" customHeight="1">
      <c r="A79" s="214" t="s">
        <v>144</v>
      </c>
      <c r="B79" s="418" t="s">
        <v>145</v>
      </c>
      <c r="C79" s="419"/>
      <c r="D79" s="420"/>
      <c r="E79" s="212"/>
      <c r="F79" s="212">
        <v>2</v>
      </c>
      <c r="G79" s="210">
        <v>2</v>
      </c>
      <c r="I79" s="212"/>
      <c r="J79" s="213">
        <v>1</v>
      </c>
      <c r="K79" s="213"/>
      <c r="L79" s="213"/>
      <c r="M79" s="213">
        <v>1</v>
      </c>
      <c r="N79" s="213"/>
      <c r="O79" s="213"/>
      <c r="P79" s="213"/>
      <c r="Q79" s="213"/>
      <c r="R79" s="213"/>
      <c r="S79" s="213">
        <v>1</v>
      </c>
      <c r="T79" s="213"/>
      <c r="U79" s="213"/>
      <c r="V79" s="213">
        <v>1</v>
      </c>
      <c r="W79" s="213"/>
      <c r="X79" s="213"/>
      <c r="Y79" s="213">
        <v>1</v>
      </c>
      <c r="Z79" s="213"/>
    </row>
    <row r="80" spans="1:26" s="210" customFormat="1" ht="12.75" customHeight="1">
      <c r="A80" s="214" t="s">
        <v>146</v>
      </c>
      <c r="B80" s="418" t="s">
        <v>147</v>
      </c>
      <c r="C80" s="419"/>
      <c r="D80" s="420"/>
      <c r="E80" s="212">
        <v>1</v>
      </c>
      <c r="F80" s="212">
        <v>6</v>
      </c>
      <c r="G80" s="212">
        <v>3</v>
      </c>
      <c r="H80" s="212">
        <v>3</v>
      </c>
      <c r="I80" s="212"/>
      <c r="J80" s="213">
        <v>4</v>
      </c>
      <c r="K80" s="213">
        <v>1</v>
      </c>
      <c r="L80" s="213"/>
      <c r="M80" s="213">
        <v>1</v>
      </c>
      <c r="N80" s="213">
        <v>2</v>
      </c>
      <c r="O80" s="213"/>
      <c r="P80" s="213">
        <v>2</v>
      </c>
      <c r="Q80" s="213"/>
      <c r="R80" s="213"/>
      <c r="S80" s="213">
        <v>4</v>
      </c>
      <c r="T80" s="213"/>
      <c r="U80" s="213"/>
      <c r="V80" s="213">
        <v>3</v>
      </c>
      <c r="W80" s="213"/>
      <c r="X80" s="213"/>
      <c r="Y80" s="213"/>
      <c r="Z80" s="213"/>
    </row>
    <row r="81" spans="1:26" s="210" customFormat="1" ht="12.75" customHeight="1">
      <c r="A81" s="214" t="s">
        <v>148</v>
      </c>
      <c r="B81" s="418" t="s">
        <v>149</v>
      </c>
      <c r="C81" s="419"/>
      <c r="D81" s="420"/>
      <c r="E81" s="212"/>
      <c r="F81" s="212"/>
      <c r="G81" s="212"/>
      <c r="H81" s="212"/>
      <c r="I81" s="212"/>
      <c r="J81" s="213"/>
      <c r="K81" s="213"/>
      <c r="L81" s="213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</row>
    <row r="82" spans="1:26" s="221" customFormat="1" ht="12.75" customHeight="1">
      <c r="A82" s="216" t="s">
        <v>150</v>
      </c>
      <c r="B82" s="428" t="s">
        <v>151</v>
      </c>
      <c r="C82" s="429"/>
      <c r="D82" s="430"/>
      <c r="E82" s="219"/>
      <c r="F82" s="219"/>
      <c r="G82" s="219"/>
      <c r="H82" s="219"/>
      <c r="I82" s="219"/>
      <c r="J82" s="220"/>
      <c r="K82" s="220"/>
      <c r="L82" s="220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</row>
    <row r="83" spans="1:26" s="210" customFormat="1" ht="12.75" customHeight="1">
      <c r="A83" s="214" t="s">
        <v>152</v>
      </c>
      <c r="B83" s="428" t="s">
        <v>153</v>
      </c>
      <c r="C83" s="429"/>
      <c r="D83" s="430"/>
      <c r="E83" s="212">
        <v>1</v>
      </c>
      <c r="F83" s="212">
        <v>20</v>
      </c>
      <c r="G83" s="212">
        <v>20</v>
      </c>
      <c r="H83" s="212"/>
      <c r="I83" s="212"/>
      <c r="J83" s="213">
        <v>20</v>
      </c>
      <c r="K83" s="213">
        <v>18</v>
      </c>
      <c r="L83" s="213"/>
      <c r="M83" s="213">
        <v>1</v>
      </c>
      <c r="N83" s="213">
        <v>1</v>
      </c>
      <c r="O83" s="213"/>
      <c r="P83" s="213">
        <v>1</v>
      </c>
      <c r="Q83" s="213"/>
      <c r="R83" s="213">
        <v>1</v>
      </c>
      <c r="S83" s="213">
        <v>21</v>
      </c>
      <c r="T83" s="213"/>
      <c r="U83" s="213">
        <v>19</v>
      </c>
      <c r="V83" s="213"/>
      <c r="W83" s="213"/>
      <c r="X83" s="213"/>
      <c r="Y83" s="213"/>
      <c r="Z83" s="213"/>
    </row>
    <row r="84" spans="1:26" s="210" customFormat="1">
      <c r="A84" s="214" t="s">
        <v>154</v>
      </c>
      <c r="B84" s="412" t="s">
        <v>63</v>
      </c>
      <c r="C84" s="413"/>
      <c r="D84" s="414"/>
      <c r="E84" s="212"/>
      <c r="F84" s="212">
        <v>2</v>
      </c>
      <c r="G84" s="212">
        <v>1</v>
      </c>
      <c r="H84" s="212">
        <v>1</v>
      </c>
      <c r="I84" s="212"/>
      <c r="J84" s="213">
        <v>1</v>
      </c>
      <c r="K84" s="213">
        <v>1</v>
      </c>
      <c r="L84" s="213"/>
      <c r="M84" s="213"/>
      <c r="N84" s="213"/>
      <c r="O84" s="213"/>
      <c r="P84" s="213"/>
      <c r="Q84" s="213"/>
      <c r="R84" s="213"/>
      <c r="S84" s="213">
        <v>1</v>
      </c>
      <c r="T84" s="213"/>
      <c r="U84" s="213">
        <v>1</v>
      </c>
      <c r="V84" s="213"/>
      <c r="W84" s="213"/>
      <c r="X84" s="213"/>
      <c r="Y84" s="213"/>
      <c r="Z84" s="213"/>
    </row>
    <row r="85" spans="1:26" s="226" customFormat="1" ht="12.75" customHeight="1">
      <c r="A85" s="222" t="s">
        <v>155</v>
      </c>
      <c r="B85" s="423" t="s">
        <v>156</v>
      </c>
      <c r="C85" s="426"/>
      <c r="D85" s="427"/>
      <c r="E85" s="208"/>
      <c r="F85" s="208"/>
      <c r="G85" s="208"/>
      <c r="H85" s="208"/>
      <c r="I85" s="208"/>
      <c r="J85" s="209"/>
      <c r="K85" s="209"/>
      <c r="L85" s="209"/>
      <c r="M85" s="209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</row>
    <row r="86" spans="1:26" s="210" customFormat="1" ht="12.75" customHeight="1">
      <c r="A86" s="214" t="s">
        <v>157</v>
      </c>
      <c r="B86" s="418" t="s">
        <v>158</v>
      </c>
      <c r="C86" s="419"/>
      <c r="D86" s="420"/>
      <c r="E86" s="212"/>
      <c r="F86" s="212">
        <v>2</v>
      </c>
      <c r="G86" s="212">
        <v>2</v>
      </c>
      <c r="H86" s="212"/>
      <c r="I86" s="212"/>
      <c r="J86" s="213"/>
      <c r="K86" s="213"/>
      <c r="L86" s="213"/>
      <c r="M86" s="213"/>
      <c r="N86" s="213"/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>
        <v>2</v>
      </c>
      <c r="Z86" s="213">
        <v>2</v>
      </c>
    </row>
    <row r="87" spans="1:26" s="210" customFormat="1">
      <c r="A87" s="214" t="s">
        <v>159</v>
      </c>
      <c r="B87" s="412" t="s">
        <v>63</v>
      </c>
      <c r="C87" s="413"/>
      <c r="D87" s="414"/>
      <c r="E87" s="212"/>
      <c r="F87" s="212"/>
      <c r="G87" s="212"/>
      <c r="H87" s="212"/>
      <c r="I87" s="212"/>
      <c r="J87" s="213"/>
      <c r="K87" s="213"/>
      <c r="L87" s="213"/>
      <c r="M87" s="213"/>
      <c r="N87" s="213"/>
      <c r="O87" s="213"/>
      <c r="P87" s="213"/>
      <c r="Q87" s="213"/>
      <c r="R87" s="213"/>
      <c r="S87" s="213"/>
      <c r="T87" s="213"/>
      <c r="U87" s="213"/>
      <c r="V87" s="213"/>
      <c r="W87" s="213"/>
      <c r="X87" s="213"/>
      <c r="Y87" s="213"/>
      <c r="Z87" s="213"/>
    </row>
    <row r="88" spans="1:26" s="227" customFormat="1" ht="12.75" customHeight="1">
      <c r="A88" s="207" t="s">
        <v>160</v>
      </c>
      <c r="B88" s="423" t="s">
        <v>161</v>
      </c>
      <c r="C88" s="426"/>
      <c r="D88" s="427"/>
      <c r="E88" s="208"/>
      <c r="F88" s="208"/>
      <c r="G88" s="208"/>
      <c r="H88" s="208"/>
      <c r="I88" s="208"/>
      <c r="J88" s="209"/>
      <c r="K88" s="209"/>
      <c r="L88" s="209"/>
      <c r="M88" s="209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</row>
    <row r="89" spans="1:26" s="210" customFormat="1" ht="12.75" customHeight="1">
      <c r="A89" s="216" t="s">
        <v>162</v>
      </c>
      <c r="B89" s="418" t="s">
        <v>163</v>
      </c>
      <c r="C89" s="419"/>
      <c r="D89" s="420"/>
      <c r="E89" s="212"/>
      <c r="F89" s="212"/>
      <c r="G89" s="212"/>
      <c r="H89" s="212"/>
      <c r="I89" s="212"/>
      <c r="J89" s="213"/>
      <c r="K89" s="213"/>
      <c r="L89" s="213"/>
      <c r="M89" s="213"/>
      <c r="N89" s="213"/>
      <c r="O89" s="213"/>
      <c r="P89" s="213"/>
      <c r="Q89" s="213"/>
      <c r="R89" s="213"/>
      <c r="S89" s="213"/>
      <c r="T89" s="213"/>
      <c r="U89" s="213"/>
      <c r="V89" s="213"/>
      <c r="W89" s="213"/>
      <c r="X89" s="213"/>
      <c r="Y89" s="213"/>
      <c r="Z89" s="213"/>
    </row>
    <row r="90" spans="1:26" s="210" customFormat="1" ht="12.75" customHeight="1">
      <c r="A90" s="216" t="s">
        <v>164</v>
      </c>
      <c r="B90" s="418" t="s">
        <v>165</v>
      </c>
      <c r="C90" s="419"/>
      <c r="D90" s="420"/>
      <c r="E90" s="212">
        <v>17</v>
      </c>
      <c r="F90" s="212">
        <v>31</v>
      </c>
      <c r="G90" s="212">
        <v>27</v>
      </c>
      <c r="H90" s="212">
        <v>3</v>
      </c>
      <c r="I90" s="212">
        <v>1</v>
      </c>
      <c r="J90" s="213">
        <v>21</v>
      </c>
      <c r="K90" s="213">
        <v>15</v>
      </c>
      <c r="L90" s="213"/>
      <c r="M90" s="213"/>
      <c r="N90" s="213">
        <v>6</v>
      </c>
      <c r="O90" s="213"/>
      <c r="P90" s="213">
        <v>6</v>
      </c>
      <c r="Q90" s="213"/>
      <c r="R90" s="213"/>
      <c r="S90" s="213">
        <v>21</v>
      </c>
      <c r="T90" s="213"/>
      <c r="U90" s="213">
        <v>20</v>
      </c>
      <c r="V90" s="213"/>
      <c r="W90" s="213"/>
      <c r="X90" s="213"/>
      <c r="Y90" s="213">
        <v>23</v>
      </c>
      <c r="Z90" s="213"/>
    </row>
    <row r="91" spans="1:26" s="210" customFormat="1" ht="12.75" customHeight="1">
      <c r="A91" s="216" t="s">
        <v>166</v>
      </c>
      <c r="B91" s="418" t="s">
        <v>167</v>
      </c>
      <c r="C91" s="419"/>
      <c r="D91" s="420"/>
      <c r="E91" s="212">
        <v>1</v>
      </c>
      <c r="F91" s="212">
        <v>11</v>
      </c>
      <c r="G91" s="212">
        <v>11</v>
      </c>
      <c r="H91" s="212"/>
      <c r="I91" s="212"/>
      <c r="J91" s="213">
        <v>12</v>
      </c>
      <c r="K91" s="213">
        <v>10</v>
      </c>
      <c r="L91" s="213"/>
      <c r="M91" s="213"/>
      <c r="N91" s="213">
        <v>2</v>
      </c>
      <c r="O91" s="213"/>
      <c r="P91" s="213">
        <v>2</v>
      </c>
      <c r="Q91" s="213"/>
      <c r="R91" s="213"/>
      <c r="S91" s="213">
        <v>12</v>
      </c>
      <c r="T91" s="213"/>
      <c r="U91" s="213">
        <v>12</v>
      </c>
      <c r="V91" s="213"/>
      <c r="W91" s="213"/>
      <c r="X91" s="213"/>
      <c r="Y91" s="213"/>
      <c r="Z91" s="213"/>
    </row>
    <row r="92" spans="1:26" s="210" customFormat="1" ht="12.75" customHeight="1">
      <c r="A92" s="214" t="s">
        <v>168</v>
      </c>
      <c r="B92" s="418" t="s">
        <v>169</v>
      </c>
      <c r="C92" s="419"/>
      <c r="D92" s="420"/>
      <c r="E92" s="212">
        <v>13</v>
      </c>
      <c r="F92" s="212">
        <v>54</v>
      </c>
      <c r="G92" s="212">
        <v>39</v>
      </c>
      <c r="H92" s="212">
        <v>14</v>
      </c>
      <c r="I92" s="212">
        <v>1</v>
      </c>
      <c r="J92" s="213">
        <v>46</v>
      </c>
      <c r="K92" s="213">
        <v>35</v>
      </c>
      <c r="L92" s="213"/>
      <c r="M92" s="213">
        <v>5</v>
      </c>
      <c r="N92" s="213">
        <v>6</v>
      </c>
      <c r="O92" s="213"/>
      <c r="P92" s="213">
        <v>6</v>
      </c>
      <c r="Q92" s="213"/>
      <c r="R92" s="213"/>
      <c r="S92" s="213">
        <v>46</v>
      </c>
      <c r="T92" s="213"/>
      <c r="U92" s="213">
        <v>41</v>
      </c>
      <c r="V92" s="213"/>
      <c r="W92" s="213"/>
      <c r="X92" s="213"/>
      <c r="Y92" s="213">
        <v>6</v>
      </c>
      <c r="Z92" s="213"/>
    </row>
    <row r="93" spans="1:26" s="210" customFormat="1" ht="12.75" customHeight="1">
      <c r="A93" s="214" t="s">
        <v>170</v>
      </c>
      <c r="B93" s="418" t="s">
        <v>171</v>
      </c>
      <c r="C93" s="419"/>
      <c r="D93" s="420"/>
      <c r="E93" s="212"/>
      <c r="F93" s="212"/>
      <c r="G93" s="212"/>
      <c r="H93" s="212"/>
      <c r="I93" s="212"/>
      <c r="J93" s="213"/>
      <c r="K93" s="213"/>
      <c r="L93" s="213"/>
      <c r="M93" s="213"/>
      <c r="N93" s="213"/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</row>
    <row r="94" spans="1:26" s="210" customFormat="1" ht="12.75" customHeight="1">
      <c r="A94" s="214" t="s">
        <v>172</v>
      </c>
      <c r="B94" s="418" t="s">
        <v>173</v>
      </c>
      <c r="C94" s="419"/>
      <c r="D94" s="420"/>
      <c r="E94" s="212">
        <v>1</v>
      </c>
      <c r="F94" s="212">
        <v>1</v>
      </c>
      <c r="G94" s="212">
        <v>1</v>
      </c>
      <c r="H94" s="212"/>
      <c r="I94" s="212"/>
      <c r="J94" s="213">
        <v>2</v>
      </c>
      <c r="K94" s="213">
        <v>2</v>
      </c>
      <c r="L94" s="213"/>
      <c r="M94" s="213"/>
      <c r="N94" s="213"/>
      <c r="O94" s="213"/>
      <c r="P94" s="213"/>
      <c r="Q94" s="213"/>
      <c r="R94" s="213"/>
      <c r="S94" s="213">
        <v>2</v>
      </c>
      <c r="T94" s="213"/>
      <c r="U94" s="213">
        <v>2</v>
      </c>
      <c r="V94" s="213"/>
      <c r="W94" s="213"/>
      <c r="X94" s="213"/>
      <c r="Y94" s="213"/>
      <c r="Z94" s="213"/>
    </row>
    <row r="95" spans="1:26" s="210" customFormat="1" ht="12.75" customHeight="1">
      <c r="A95" s="214" t="s">
        <v>174</v>
      </c>
      <c r="B95" s="412" t="s">
        <v>175</v>
      </c>
      <c r="C95" s="413"/>
      <c r="D95" s="414"/>
      <c r="E95" s="212"/>
      <c r="F95" s="212"/>
      <c r="G95" s="212"/>
      <c r="H95" s="212"/>
      <c r="I95" s="212"/>
      <c r="J95" s="213"/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</row>
    <row r="96" spans="1:26" s="210" customFormat="1" ht="12.75" customHeight="1">
      <c r="A96" s="214" t="s">
        <v>176</v>
      </c>
      <c r="B96" s="412" t="s">
        <v>177</v>
      </c>
      <c r="C96" s="413"/>
      <c r="D96" s="414"/>
      <c r="E96" s="212"/>
      <c r="F96" s="212"/>
      <c r="G96" s="212"/>
      <c r="H96" s="212"/>
      <c r="I96" s="212"/>
      <c r="J96" s="213"/>
      <c r="K96" s="213"/>
      <c r="L96" s="213"/>
      <c r="M96" s="213"/>
      <c r="N96" s="213"/>
      <c r="O96" s="213"/>
      <c r="P96" s="213"/>
      <c r="Q96" s="213"/>
      <c r="R96" s="213"/>
      <c r="S96" s="213"/>
      <c r="T96" s="213"/>
      <c r="U96" s="213"/>
      <c r="V96" s="213"/>
      <c r="W96" s="213"/>
      <c r="X96" s="213"/>
      <c r="Y96" s="213"/>
      <c r="Z96" s="213"/>
    </row>
    <row r="97" spans="1:26" s="210" customFormat="1" ht="12.75" customHeight="1">
      <c r="A97" s="214" t="s">
        <v>178</v>
      </c>
      <c r="B97" s="418" t="s">
        <v>179</v>
      </c>
      <c r="C97" s="419"/>
      <c r="D97" s="420"/>
      <c r="E97" s="212"/>
      <c r="F97" s="212"/>
      <c r="G97" s="212"/>
      <c r="H97" s="212"/>
      <c r="I97" s="212"/>
      <c r="J97" s="213"/>
      <c r="K97" s="213"/>
      <c r="L97" s="213"/>
      <c r="M97" s="213"/>
      <c r="N97" s="213"/>
      <c r="O97" s="213"/>
      <c r="P97" s="213"/>
      <c r="Q97" s="213"/>
      <c r="R97" s="213"/>
      <c r="S97" s="213"/>
      <c r="T97" s="213"/>
      <c r="U97" s="213"/>
      <c r="V97" s="213"/>
      <c r="W97" s="213"/>
      <c r="X97" s="213"/>
      <c r="Y97" s="213"/>
      <c r="Z97" s="213"/>
    </row>
    <row r="98" spans="1:26" s="210" customFormat="1" ht="12.75" customHeight="1">
      <c r="A98" s="214" t="s">
        <v>180</v>
      </c>
      <c r="B98" s="412" t="s">
        <v>181</v>
      </c>
      <c r="C98" s="413"/>
      <c r="D98" s="414"/>
      <c r="E98" s="212"/>
      <c r="F98" s="212">
        <v>30</v>
      </c>
      <c r="G98" s="212">
        <v>21</v>
      </c>
      <c r="H98" s="212">
        <v>9</v>
      </c>
      <c r="I98" s="212"/>
      <c r="J98" s="213">
        <v>17</v>
      </c>
      <c r="K98" s="213">
        <v>15</v>
      </c>
      <c r="L98" s="213"/>
      <c r="M98" s="213">
        <v>2</v>
      </c>
      <c r="N98" s="213"/>
      <c r="O98" s="213"/>
      <c r="P98" s="213"/>
      <c r="Q98" s="213"/>
      <c r="R98" s="213"/>
      <c r="S98" s="213">
        <v>17</v>
      </c>
      <c r="T98" s="213"/>
      <c r="U98" s="213">
        <v>13</v>
      </c>
      <c r="V98" s="213"/>
      <c r="W98" s="213"/>
      <c r="X98" s="213"/>
      <c r="Y98" s="213">
        <v>4</v>
      </c>
      <c r="Z98" s="213"/>
    </row>
    <row r="99" spans="1:26" s="210" customFormat="1" ht="12.75" customHeight="1">
      <c r="A99" s="214" t="s">
        <v>182</v>
      </c>
      <c r="B99" s="412" t="s">
        <v>183</v>
      </c>
      <c r="C99" s="413"/>
      <c r="D99" s="414"/>
      <c r="E99" s="212"/>
      <c r="F99" s="212"/>
      <c r="G99" s="212"/>
      <c r="H99" s="212"/>
      <c r="I99" s="212"/>
      <c r="J99" s="213"/>
      <c r="K99" s="213"/>
      <c r="L99" s="213"/>
      <c r="M99" s="213"/>
      <c r="N99" s="213"/>
      <c r="O99" s="213"/>
      <c r="P99" s="213"/>
      <c r="Q99" s="213"/>
      <c r="R99" s="213"/>
      <c r="S99" s="213"/>
      <c r="T99" s="213"/>
      <c r="U99" s="213"/>
      <c r="V99" s="213"/>
      <c r="W99" s="213"/>
      <c r="X99" s="213"/>
      <c r="Y99" s="213"/>
      <c r="Z99" s="213"/>
    </row>
    <row r="100" spans="1:26" s="210" customFormat="1" ht="12.75" customHeight="1">
      <c r="A100" s="214" t="s">
        <v>184</v>
      </c>
      <c r="B100" s="412" t="s">
        <v>185</v>
      </c>
      <c r="C100" s="413"/>
      <c r="D100" s="414"/>
      <c r="E100" s="212"/>
      <c r="F100" s="212">
        <v>8</v>
      </c>
      <c r="G100" s="212">
        <v>7</v>
      </c>
      <c r="H100" s="212">
        <v>1</v>
      </c>
      <c r="I100" s="212"/>
      <c r="J100" s="213">
        <v>7</v>
      </c>
      <c r="K100" s="213">
        <v>5</v>
      </c>
      <c r="L100" s="213">
        <v>1</v>
      </c>
      <c r="M100" s="213"/>
      <c r="N100" s="213">
        <v>1</v>
      </c>
      <c r="O100" s="213"/>
      <c r="P100" s="213">
        <v>1</v>
      </c>
      <c r="Q100" s="213"/>
      <c r="R100" s="213"/>
      <c r="S100" s="213">
        <v>7</v>
      </c>
      <c r="T100" s="213"/>
      <c r="U100" s="213">
        <v>7</v>
      </c>
      <c r="V100" s="213"/>
      <c r="W100" s="213"/>
      <c r="X100" s="213"/>
      <c r="Y100" s="213"/>
      <c r="Z100" s="213"/>
    </row>
    <row r="101" spans="1:26" s="210" customFormat="1" ht="12.75" customHeight="1">
      <c r="A101" s="214" t="s">
        <v>186</v>
      </c>
      <c r="B101" s="412" t="s">
        <v>187</v>
      </c>
      <c r="C101" s="413"/>
      <c r="D101" s="414"/>
      <c r="E101" s="212"/>
      <c r="F101" s="212"/>
      <c r="G101" s="212"/>
      <c r="H101" s="212"/>
      <c r="I101" s="212"/>
      <c r="J101" s="213"/>
      <c r="K101" s="213"/>
      <c r="L101" s="213"/>
      <c r="M101" s="213"/>
      <c r="N101" s="213"/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</row>
    <row r="102" spans="1:26" s="210" customFormat="1" ht="12.75" customHeight="1">
      <c r="A102" s="214" t="s">
        <v>188</v>
      </c>
      <c r="B102" s="412" t="s">
        <v>189</v>
      </c>
      <c r="C102" s="413"/>
      <c r="D102" s="414"/>
      <c r="E102" s="212">
        <v>3</v>
      </c>
      <c r="F102" s="212">
        <v>27</v>
      </c>
      <c r="G102" s="212">
        <v>22</v>
      </c>
      <c r="H102" s="212">
        <v>5</v>
      </c>
      <c r="I102" s="212"/>
      <c r="J102" s="213">
        <v>20</v>
      </c>
      <c r="K102" s="213">
        <v>13</v>
      </c>
      <c r="L102" s="213">
        <v>1</v>
      </c>
      <c r="M102" s="213">
        <v>2</v>
      </c>
      <c r="N102" s="213">
        <v>3</v>
      </c>
      <c r="O102" s="213">
        <v>1</v>
      </c>
      <c r="P102" s="213">
        <v>2</v>
      </c>
      <c r="Q102" s="213"/>
      <c r="R102" s="213">
        <v>1</v>
      </c>
      <c r="S102" s="213">
        <v>21</v>
      </c>
      <c r="T102" s="213"/>
      <c r="U102" s="213">
        <v>15</v>
      </c>
      <c r="V102" s="213"/>
      <c r="W102" s="213"/>
      <c r="X102" s="213"/>
      <c r="Y102" s="213">
        <v>4</v>
      </c>
      <c r="Z102" s="213"/>
    </row>
    <row r="103" spans="1:26" s="210" customFormat="1" ht="12.75" customHeight="1">
      <c r="A103" s="214" t="s">
        <v>190</v>
      </c>
      <c r="B103" s="412" t="s">
        <v>191</v>
      </c>
      <c r="C103" s="413"/>
      <c r="D103" s="414"/>
      <c r="E103" s="212"/>
      <c r="F103" s="212"/>
      <c r="G103" s="212"/>
      <c r="H103" s="212"/>
      <c r="I103" s="212"/>
      <c r="J103" s="213"/>
      <c r="K103" s="213"/>
      <c r="L103" s="213"/>
      <c r="M103" s="213"/>
      <c r="N103" s="213"/>
      <c r="O103" s="213"/>
      <c r="P103" s="213"/>
      <c r="Q103" s="213"/>
      <c r="R103" s="213"/>
      <c r="S103" s="213"/>
      <c r="T103" s="213"/>
      <c r="U103" s="213"/>
      <c r="V103" s="213"/>
      <c r="W103" s="213"/>
      <c r="X103" s="213"/>
      <c r="Y103" s="213"/>
      <c r="Z103" s="213"/>
    </row>
    <row r="104" spans="1:26" s="210" customFormat="1" ht="12.75" customHeight="1">
      <c r="A104" s="214" t="s">
        <v>192</v>
      </c>
      <c r="B104" s="412" t="s">
        <v>193</v>
      </c>
      <c r="C104" s="413"/>
      <c r="D104" s="414"/>
      <c r="E104" s="212"/>
      <c r="F104" s="212">
        <v>11</v>
      </c>
      <c r="G104" s="212">
        <v>9</v>
      </c>
      <c r="H104" s="212">
        <v>2</v>
      </c>
      <c r="I104" s="212"/>
      <c r="J104" s="213">
        <v>9</v>
      </c>
      <c r="K104" s="213">
        <v>7</v>
      </c>
      <c r="L104" s="213"/>
      <c r="M104" s="213">
        <v>1</v>
      </c>
      <c r="N104" s="213">
        <v>1</v>
      </c>
      <c r="O104" s="213"/>
      <c r="P104" s="213">
        <v>1</v>
      </c>
      <c r="Q104" s="213"/>
      <c r="R104" s="213"/>
      <c r="S104" s="213">
        <v>9</v>
      </c>
      <c r="T104" s="213"/>
      <c r="U104" s="213">
        <v>9</v>
      </c>
      <c r="V104" s="213"/>
      <c r="W104" s="213"/>
      <c r="X104" s="213"/>
      <c r="Y104" s="213"/>
      <c r="Z104" s="213"/>
    </row>
    <row r="105" spans="1:26" s="210" customFormat="1" ht="12.75" customHeight="1">
      <c r="A105" s="214" t="s">
        <v>194</v>
      </c>
      <c r="B105" s="412" t="s">
        <v>195</v>
      </c>
      <c r="C105" s="413"/>
      <c r="D105" s="414"/>
      <c r="E105" s="212">
        <v>1</v>
      </c>
      <c r="F105" s="212">
        <v>2</v>
      </c>
      <c r="G105" s="212">
        <v>1</v>
      </c>
      <c r="H105" s="212">
        <v>1</v>
      </c>
      <c r="I105" s="212"/>
      <c r="J105" s="213">
        <v>1</v>
      </c>
      <c r="K105" s="213"/>
      <c r="L105" s="213"/>
      <c r="M105" s="213">
        <v>1</v>
      </c>
      <c r="N105" s="213"/>
      <c r="O105" s="213"/>
      <c r="P105" s="213"/>
      <c r="Q105" s="213"/>
      <c r="R105" s="213"/>
      <c r="S105" s="213">
        <v>1</v>
      </c>
      <c r="T105" s="213"/>
      <c r="U105" s="213">
        <v>1</v>
      </c>
      <c r="V105" s="213"/>
      <c r="W105" s="213"/>
      <c r="X105" s="213"/>
      <c r="Y105" s="213">
        <v>1</v>
      </c>
      <c r="Z105" s="213"/>
    </row>
    <row r="106" spans="1:26" s="210" customFormat="1" ht="12.75" customHeight="1">
      <c r="A106" s="214" t="s">
        <v>196</v>
      </c>
      <c r="B106" s="412" t="s">
        <v>197</v>
      </c>
      <c r="C106" s="413"/>
      <c r="D106" s="414"/>
      <c r="E106" s="212"/>
      <c r="F106" s="212"/>
      <c r="G106" s="212"/>
      <c r="H106" s="212"/>
      <c r="I106" s="212"/>
      <c r="J106" s="213"/>
      <c r="K106" s="213"/>
      <c r="L106" s="213"/>
      <c r="M106" s="213"/>
      <c r="N106" s="213"/>
      <c r="O106" s="213"/>
      <c r="P106" s="213"/>
      <c r="Q106" s="213"/>
      <c r="R106" s="213"/>
      <c r="S106" s="213"/>
      <c r="T106" s="213"/>
      <c r="U106" s="213"/>
      <c r="V106" s="213"/>
      <c r="W106" s="213"/>
      <c r="X106" s="213"/>
      <c r="Y106" s="213"/>
      <c r="Z106" s="213"/>
    </row>
    <row r="107" spans="1:26" s="210" customFormat="1" ht="12.75" customHeight="1">
      <c r="A107" s="214" t="s">
        <v>198</v>
      </c>
      <c r="B107" s="418" t="s">
        <v>199</v>
      </c>
      <c r="C107" s="419"/>
      <c r="D107" s="420"/>
      <c r="E107" s="212"/>
      <c r="F107" s="212"/>
      <c r="G107" s="212"/>
      <c r="H107" s="212"/>
      <c r="I107" s="212"/>
      <c r="J107" s="213"/>
      <c r="K107" s="213"/>
      <c r="L107" s="213"/>
      <c r="M107" s="213"/>
      <c r="N107" s="213"/>
      <c r="O107" s="213"/>
      <c r="P107" s="213"/>
      <c r="Q107" s="213"/>
      <c r="R107" s="213"/>
      <c r="S107" s="213"/>
      <c r="T107" s="213"/>
      <c r="U107" s="213"/>
      <c r="V107" s="213"/>
      <c r="W107" s="213"/>
      <c r="X107" s="213"/>
      <c r="Y107" s="213"/>
      <c r="Z107" s="213"/>
    </row>
    <row r="108" spans="1:26" s="210" customFormat="1" ht="12.75" customHeight="1">
      <c r="A108" s="214" t="s">
        <v>200</v>
      </c>
      <c r="B108" s="418" t="s">
        <v>201</v>
      </c>
      <c r="C108" s="419"/>
      <c r="D108" s="420"/>
      <c r="E108" s="212"/>
      <c r="F108" s="212"/>
      <c r="G108" s="212"/>
      <c r="H108" s="212"/>
      <c r="I108" s="212"/>
      <c r="J108" s="213"/>
      <c r="K108" s="213"/>
      <c r="L108" s="213"/>
      <c r="M108" s="213"/>
      <c r="N108" s="213"/>
      <c r="O108" s="213"/>
      <c r="P108" s="213"/>
      <c r="Q108" s="213"/>
      <c r="R108" s="213"/>
      <c r="S108" s="213"/>
      <c r="T108" s="213"/>
      <c r="U108" s="213"/>
      <c r="V108" s="213"/>
      <c r="W108" s="213"/>
      <c r="X108" s="213"/>
      <c r="Y108" s="213"/>
      <c r="Z108" s="213"/>
    </row>
    <row r="109" spans="1:26" s="210" customFormat="1">
      <c r="A109" s="214" t="s">
        <v>202</v>
      </c>
      <c r="B109" s="412" t="s">
        <v>63</v>
      </c>
      <c r="C109" s="413"/>
      <c r="D109" s="414"/>
      <c r="E109" s="212">
        <v>5</v>
      </c>
      <c r="F109" s="212">
        <v>51</v>
      </c>
      <c r="G109" s="212">
        <v>31</v>
      </c>
      <c r="H109" s="212">
        <v>17</v>
      </c>
      <c r="I109" s="212">
        <v>3</v>
      </c>
      <c r="J109" s="213">
        <v>27</v>
      </c>
      <c r="K109" s="213">
        <v>19</v>
      </c>
      <c r="L109" s="213">
        <v>2</v>
      </c>
      <c r="M109" s="213">
        <v>1</v>
      </c>
      <c r="N109" s="213">
        <v>5</v>
      </c>
      <c r="O109" s="213"/>
      <c r="P109" s="213">
        <v>5</v>
      </c>
      <c r="Q109" s="213"/>
      <c r="R109" s="213"/>
      <c r="S109" s="213">
        <v>27</v>
      </c>
      <c r="T109" s="213"/>
      <c r="U109" s="213">
        <v>24</v>
      </c>
      <c r="V109" s="213">
        <v>1</v>
      </c>
      <c r="W109" s="213"/>
      <c r="X109" s="213"/>
      <c r="Y109" s="213">
        <v>9</v>
      </c>
      <c r="Z109" s="213"/>
    </row>
    <row r="110" spans="1:26" s="226" customFormat="1" ht="14.25" customHeight="1">
      <c r="A110" s="207" t="s">
        <v>203</v>
      </c>
      <c r="B110" s="423" t="s">
        <v>204</v>
      </c>
      <c r="C110" s="424"/>
      <c r="D110" s="425"/>
      <c r="E110" s="208"/>
      <c r="F110" s="208"/>
      <c r="G110" s="208"/>
      <c r="H110" s="208"/>
      <c r="I110" s="208"/>
      <c r="J110" s="209"/>
      <c r="K110" s="209"/>
      <c r="L110" s="209"/>
      <c r="M110" s="209"/>
      <c r="N110" s="209"/>
      <c r="O110" s="209"/>
      <c r="P110" s="209"/>
      <c r="Q110" s="209"/>
      <c r="R110" s="209"/>
      <c r="S110" s="209"/>
      <c r="T110" s="209"/>
      <c r="U110" s="209"/>
      <c r="V110" s="209"/>
      <c r="W110" s="209"/>
      <c r="X110" s="209"/>
      <c r="Y110" s="209"/>
      <c r="Z110" s="209"/>
    </row>
    <row r="111" spans="1:26" s="210" customFormat="1" ht="12.75" customHeight="1">
      <c r="A111" s="214" t="s">
        <v>205</v>
      </c>
      <c r="B111" s="418" t="s">
        <v>206</v>
      </c>
      <c r="C111" s="419"/>
      <c r="D111" s="420"/>
      <c r="E111" s="212"/>
      <c r="F111" s="212"/>
      <c r="G111" s="212"/>
      <c r="H111" s="212"/>
      <c r="I111" s="212"/>
      <c r="J111" s="213"/>
      <c r="K111" s="213"/>
      <c r="L111" s="213"/>
      <c r="M111" s="213"/>
      <c r="N111" s="213"/>
      <c r="O111" s="213"/>
      <c r="P111" s="213"/>
      <c r="Q111" s="213"/>
      <c r="R111" s="213"/>
      <c r="S111" s="213"/>
      <c r="T111" s="213"/>
      <c r="U111" s="213"/>
      <c r="V111" s="213"/>
      <c r="W111" s="213"/>
      <c r="X111" s="213"/>
      <c r="Y111" s="213"/>
      <c r="Z111" s="213"/>
    </row>
    <row r="112" spans="1:26" s="210" customFormat="1" ht="12.75" customHeight="1">
      <c r="A112" s="214" t="s">
        <v>207</v>
      </c>
      <c r="B112" s="418" t="s">
        <v>208</v>
      </c>
      <c r="C112" s="419"/>
      <c r="D112" s="420"/>
      <c r="E112" s="212"/>
      <c r="F112" s="212"/>
      <c r="G112" s="212"/>
      <c r="H112" s="212"/>
      <c r="I112" s="212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3"/>
      <c r="Z112" s="213"/>
    </row>
    <row r="113" spans="1:26" s="210" customFormat="1">
      <c r="A113" s="214" t="s">
        <v>209</v>
      </c>
      <c r="B113" s="412" t="s">
        <v>63</v>
      </c>
      <c r="C113" s="413"/>
      <c r="D113" s="414"/>
      <c r="E113" s="212"/>
      <c r="F113" s="212"/>
      <c r="G113" s="212"/>
      <c r="H113" s="212"/>
      <c r="I113" s="212"/>
      <c r="J113" s="213"/>
      <c r="K113" s="213"/>
      <c r="L113" s="213"/>
      <c r="M113" s="213"/>
      <c r="N113" s="213"/>
      <c r="O113" s="213"/>
      <c r="P113" s="213"/>
      <c r="Q113" s="213"/>
      <c r="R113" s="213"/>
      <c r="S113" s="213"/>
      <c r="T113" s="213"/>
      <c r="U113" s="213"/>
      <c r="V113" s="213"/>
      <c r="W113" s="213"/>
      <c r="X113" s="213"/>
      <c r="Y113" s="213"/>
      <c r="Z113" s="213"/>
    </row>
    <row r="114" spans="1:26" s="225" customFormat="1" ht="14.25" customHeight="1">
      <c r="A114" s="207" t="s">
        <v>210</v>
      </c>
      <c r="B114" s="423" t="s">
        <v>211</v>
      </c>
      <c r="C114" s="424"/>
      <c r="D114" s="425"/>
      <c r="E114" s="208"/>
      <c r="F114" s="208"/>
      <c r="G114" s="208"/>
      <c r="H114" s="208"/>
      <c r="I114" s="208"/>
      <c r="J114" s="209"/>
      <c r="K114" s="209"/>
      <c r="L114" s="209"/>
      <c r="M114" s="209"/>
      <c r="N114" s="209"/>
      <c r="O114" s="209"/>
      <c r="P114" s="209"/>
      <c r="Q114" s="209"/>
      <c r="R114" s="209"/>
      <c r="S114" s="209"/>
      <c r="T114" s="209"/>
      <c r="U114" s="209"/>
      <c r="V114" s="209"/>
      <c r="W114" s="209"/>
      <c r="X114" s="209"/>
      <c r="Y114" s="209"/>
      <c r="Z114" s="209"/>
    </row>
    <row r="115" spans="1:26" s="210" customFormat="1" ht="12.75" customHeight="1">
      <c r="A115" s="214" t="s">
        <v>212</v>
      </c>
      <c r="B115" s="418" t="s">
        <v>213</v>
      </c>
      <c r="C115" s="419"/>
      <c r="D115" s="420"/>
      <c r="E115" s="212"/>
      <c r="F115" s="212"/>
      <c r="G115" s="212"/>
      <c r="H115" s="212"/>
      <c r="I115" s="212"/>
      <c r="J115" s="213"/>
      <c r="K115" s="213"/>
      <c r="L115" s="213"/>
      <c r="M115" s="213"/>
      <c r="N115" s="213"/>
      <c r="O115" s="213"/>
      <c r="P115" s="213"/>
      <c r="Q115" s="213"/>
      <c r="R115" s="213"/>
      <c r="S115" s="213"/>
      <c r="T115" s="213"/>
      <c r="U115" s="213"/>
      <c r="V115" s="213"/>
      <c r="W115" s="213"/>
      <c r="X115" s="213"/>
      <c r="Y115" s="213"/>
      <c r="Z115" s="213"/>
    </row>
    <row r="116" spans="1:26" s="210" customFormat="1" ht="12.75" customHeight="1">
      <c r="A116" s="214" t="s">
        <v>214</v>
      </c>
      <c r="B116" s="418" t="s">
        <v>215</v>
      </c>
      <c r="C116" s="419"/>
      <c r="D116" s="420"/>
      <c r="E116" s="212"/>
      <c r="F116" s="212"/>
      <c r="G116" s="212"/>
      <c r="H116" s="212"/>
      <c r="I116" s="212"/>
      <c r="J116" s="213"/>
      <c r="K116" s="213"/>
      <c r="L116" s="213"/>
      <c r="M116" s="213"/>
      <c r="N116" s="213"/>
      <c r="O116" s="213"/>
      <c r="P116" s="213"/>
      <c r="Q116" s="213"/>
      <c r="R116" s="213"/>
      <c r="S116" s="213"/>
      <c r="T116" s="213"/>
      <c r="U116" s="213"/>
      <c r="V116" s="213"/>
      <c r="W116" s="213"/>
      <c r="X116" s="213"/>
      <c r="Y116" s="213"/>
      <c r="Z116" s="213"/>
    </row>
    <row r="117" spans="1:26" s="210" customFormat="1" ht="12.75" customHeight="1">
      <c r="A117" s="214" t="s">
        <v>216</v>
      </c>
      <c r="B117" s="418" t="s">
        <v>217</v>
      </c>
      <c r="C117" s="419"/>
      <c r="D117" s="420"/>
      <c r="E117" s="212"/>
      <c r="F117" s="212"/>
      <c r="G117" s="212"/>
      <c r="H117" s="212"/>
      <c r="I117" s="212"/>
      <c r="J117" s="213"/>
      <c r="K117" s="213"/>
      <c r="L117" s="213"/>
      <c r="M117" s="213"/>
      <c r="N117" s="213"/>
      <c r="O117" s="213"/>
      <c r="P117" s="213"/>
      <c r="Q117" s="213"/>
      <c r="R117" s="213"/>
      <c r="S117" s="213"/>
      <c r="T117" s="213"/>
      <c r="U117" s="213"/>
      <c r="V117" s="213"/>
      <c r="W117" s="213"/>
      <c r="X117" s="213"/>
      <c r="Y117" s="213"/>
      <c r="Z117" s="213"/>
    </row>
    <row r="118" spans="1:26" s="210" customFormat="1" ht="12.75" customHeight="1">
      <c r="A118" s="214" t="s">
        <v>218</v>
      </c>
      <c r="B118" s="418" t="s">
        <v>219</v>
      </c>
      <c r="C118" s="419"/>
      <c r="D118" s="420"/>
      <c r="E118" s="212"/>
      <c r="F118" s="212"/>
      <c r="G118" s="212"/>
      <c r="H118" s="212"/>
      <c r="I118" s="212"/>
      <c r="J118" s="213"/>
      <c r="K118" s="213"/>
      <c r="L118" s="213"/>
      <c r="M118" s="213"/>
      <c r="N118" s="213"/>
      <c r="O118" s="213"/>
      <c r="P118" s="213"/>
      <c r="Q118" s="213"/>
      <c r="R118" s="213"/>
      <c r="S118" s="213"/>
      <c r="T118" s="213"/>
      <c r="U118" s="213"/>
      <c r="V118" s="213"/>
      <c r="W118" s="213"/>
      <c r="X118" s="213"/>
      <c r="Y118" s="213"/>
      <c r="Z118" s="213"/>
    </row>
    <row r="119" spans="1:26" s="210" customFormat="1" ht="12.75" customHeight="1">
      <c r="A119" s="214" t="s">
        <v>220</v>
      </c>
      <c r="B119" s="418" t="s">
        <v>221</v>
      </c>
      <c r="C119" s="419"/>
      <c r="D119" s="420"/>
      <c r="E119" s="212"/>
      <c r="F119" s="212"/>
      <c r="G119" s="212"/>
      <c r="H119" s="212"/>
      <c r="I119" s="212"/>
      <c r="J119" s="213"/>
      <c r="K119" s="213"/>
      <c r="L119" s="213"/>
      <c r="M119" s="213"/>
      <c r="N119" s="213"/>
      <c r="O119" s="213"/>
      <c r="P119" s="213"/>
      <c r="Q119" s="213"/>
      <c r="R119" s="213"/>
      <c r="S119" s="213"/>
      <c r="T119" s="213"/>
      <c r="U119" s="213"/>
      <c r="V119" s="213"/>
      <c r="W119" s="213"/>
      <c r="X119" s="213"/>
      <c r="Y119" s="213"/>
      <c r="Z119" s="213"/>
    </row>
    <row r="120" spans="1:26" s="210" customFormat="1">
      <c r="A120" s="214" t="s">
        <v>222</v>
      </c>
      <c r="B120" s="412" t="s">
        <v>63</v>
      </c>
      <c r="C120" s="413"/>
      <c r="D120" s="414"/>
      <c r="E120" s="212"/>
      <c r="F120" s="212"/>
      <c r="G120" s="212"/>
      <c r="H120" s="212"/>
      <c r="I120" s="212"/>
      <c r="J120" s="213"/>
      <c r="K120" s="213"/>
      <c r="L120" s="213"/>
      <c r="M120" s="213"/>
      <c r="N120" s="213"/>
      <c r="O120" s="213"/>
      <c r="P120" s="213"/>
      <c r="Q120" s="213"/>
      <c r="R120" s="213"/>
      <c r="S120" s="213"/>
      <c r="T120" s="213"/>
      <c r="U120" s="213"/>
      <c r="V120" s="213"/>
      <c r="W120" s="213"/>
      <c r="X120" s="213"/>
      <c r="Y120" s="213"/>
      <c r="Z120" s="213"/>
    </row>
    <row r="121" spans="1:26" s="225" customFormat="1" ht="14.25" customHeight="1">
      <c r="A121" s="207" t="s">
        <v>223</v>
      </c>
      <c r="B121" s="423" t="s">
        <v>224</v>
      </c>
      <c r="C121" s="424"/>
      <c r="D121" s="425"/>
      <c r="E121" s="223"/>
      <c r="F121" s="223"/>
      <c r="G121" s="223"/>
      <c r="H121" s="223"/>
      <c r="I121" s="223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</row>
    <row r="122" spans="1:26" s="221" customFormat="1" ht="14.25" customHeight="1">
      <c r="A122" s="216" t="s">
        <v>225</v>
      </c>
      <c r="B122" s="431" t="s">
        <v>226</v>
      </c>
      <c r="C122" s="432"/>
      <c r="D122" s="433"/>
      <c r="E122" s="219">
        <v>1576</v>
      </c>
      <c r="F122" s="219">
        <v>1510</v>
      </c>
      <c r="G122" s="219">
        <v>1401</v>
      </c>
      <c r="H122" s="219">
        <v>108</v>
      </c>
      <c r="I122" s="219">
        <v>1</v>
      </c>
      <c r="J122" s="220">
        <v>944</v>
      </c>
      <c r="K122" s="220">
        <v>579</v>
      </c>
      <c r="L122" s="220">
        <v>53</v>
      </c>
      <c r="M122" s="220">
        <v>48</v>
      </c>
      <c r="N122" s="220">
        <v>264</v>
      </c>
      <c r="O122" s="220">
        <v>100</v>
      </c>
      <c r="P122" s="220">
        <v>164</v>
      </c>
      <c r="Q122" s="220"/>
      <c r="R122" s="220"/>
      <c r="S122" s="220">
        <v>944</v>
      </c>
      <c r="T122" s="220">
        <v>19</v>
      </c>
      <c r="U122" s="220">
        <v>930</v>
      </c>
      <c r="V122" s="220">
        <v>5</v>
      </c>
      <c r="W122" s="220"/>
      <c r="X122" s="220"/>
      <c r="Y122" s="220">
        <v>2014</v>
      </c>
      <c r="Z122" s="220">
        <v>1331</v>
      </c>
    </row>
    <row r="123" spans="1:26" s="221" customFormat="1" ht="14.25" customHeight="1">
      <c r="A123" s="216" t="s">
        <v>227</v>
      </c>
      <c r="B123" s="431" t="s">
        <v>228</v>
      </c>
      <c r="C123" s="432"/>
      <c r="D123" s="433"/>
      <c r="E123" s="219"/>
      <c r="F123" s="219"/>
      <c r="G123" s="219"/>
      <c r="H123" s="219"/>
      <c r="I123" s="219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</row>
    <row r="124" spans="1:26" s="221" customFormat="1" ht="14.25" customHeight="1">
      <c r="A124" s="216" t="s">
        <v>229</v>
      </c>
      <c r="B124" s="431" t="s">
        <v>230</v>
      </c>
      <c r="C124" s="434"/>
      <c r="D124" s="435"/>
      <c r="E124" s="219">
        <v>6</v>
      </c>
      <c r="F124" s="219">
        <v>46</v>
      </c>
      <c r="G124" s="219">
        <v>28</v>
      </c>
      <c r="H124" s="219">
        <v>16</v>
      </c>
      <c r="I124" s="219">
        <v>2</v>
      </c>
      <c r="J124" s="220">
        <v>19</v>
      </c>
      <c r="K124" s="220">
        <v>11</v>
      </c>
      <c r="L124" s="220">
        <v>2</v>
      </c>
      <c r="M124" s="220">
        <v>4</v>
      </c>
      <c r="N124" s="220">
        <v>1</v>
      </c>
      <c r="O124" s="220"/>
      <c r="P124" s="220">
        <v>1</v>
      </c>
      <c r="Q124" s="220"/>
      <c r="R124" s="220"/>
      <c r="S124" s="220">
        <v>19</v>
      </c>
      <c r="T124" s="220">
        <v>2</v>
      </c>
      <c r="U124" s="220">
        <v>20</v>
      </c>
      <c r="V124" s="220">
        <v>5</v>
      </c>
      <c r="W124" s="220"/>
      <c r="X124" s="220"/>
      <c r="Y124" s="220">
        <v>13</v>
      </c>
      <c r="Z124" s="220"/>
    </row>
    <row r="125" spans="1:26" s="221" customFormat="1" ht="14.25" customHeight="1">
      <c r="A125" s="216" t="s">
        <v>231</v>
      </c>
      <c r="B125" s="431" t="s">
        <v>232</v>
      </c>
      <c r="C125" s="434"/>
      <c r="D125" s="435"/>
      <c r="E125" s="219">
        <v>1</v>
      </c>
      <c r="F125" s="219">
        <v>2</v>
      </c>
      <c r="G125" s="219">
        <v>2</v>
      </c>
      <c r="H125" s="219"/>
      <c r="I125" s="219"/>
      <c r="J125" s="220">
        <v>3</v>
      </c>
      <c r="K125" s="220">
        <v>1</v>
      </c>
      <c r="L125" s="220"/>
      <c r="M125" s="220"/>
      <c r="N125" s="220">
        <v>2</v>
      </c>
      <c r="O125" s="220"/>
      <c r="P125" s="220">
        <v>2</v>
      </c>
      <c r="Q125" s="220"/>
      <c r="R125" s="220"/>
      <c r="S125" s="220">
        <v>3</v>
      </c>
      <c r="T125" s="220"/>
      <c r="U125" s="220">
        <v>3</v>
      </c>
      <c r="V125" s="220"/>
      <c r="W125" s="220"/>
      <c r="X125" s="220"/>
      <c r="Y125" s="220"/>
      <c r="Z125" s="220"/>
    </row>
    <row r="126" spans="1:26" s="221" customFormat="1" ht="14.25" customHeight="1">
      <c r="A126" s="216" t="s">
        <v>233</v>
      </c>
      <c r="B126" s="431" t="s">
        <v>234</v>
      </c>
      <c r="C126" s="432"/>
      <c r="D126" s="433"/>
      <c r="E126" s="219"/>
      <c r="F126" s="219"/>
      <c r="G126" s="219"/>
      <c r="H126" s="219"/>
      <c r="I126" s="219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</row>
    <row r="127" spans="1:26" s="221" customFormat="1" ht="14.25" customHeight="1">
      <c r="A127" s="216" t="s">
        <v>235</v>
      </c>
      <c r="B127" s="431" t="s">
        <v>236</v>
      </c>
      <c r="C127" s="432"/>
      <c r="D127" s="433"/>
      <c r="E127" s="219"/>
      <c r="F127" s="219"/>
      <c r="G127" s="219"/>
      <c r="H127" s="219"/>
      <c r="I127" s="219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</row>
    <row r="128" spans="1:26" s="221" customFormat="1" ht="14.25" customHeight="1">
      <c r="A128" s="216" t="s">
        <v>237</v>
      </c>
      <c r="B128" s="431" t="s">
        <v>238</v>
      </c>
      <c r="C128" s="432"/>
      <c r="D128" s="433"/>
      <c r="E128" s="219"/>
      <c r="F128" s="219"/>
      <c r="G128" s="219"/>
      <c r="H128" s="219"/>
      <c r="I128" s="219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</row>
    <row r="129" spans="1:26" s="221" customFormat="1" ht="14.25" customHeight="1">
      <c r="A129" s="216" t="s">
        <v>239</v>
      </c>
      <c r="B129" s="439" t="s">
        <v>63</v>
      </c>
      <c r="C129" s="440"/>
      <c r="D129" s="441"/>
      <c r="E129" s="219"/>
      <c r="F129" s="219"/>
      <c r="G129" s="219"/>
      <c r="H129" s="219"/>
      <c r="I129" s="219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</row>
    <row r="130" spans="1:26" s="225" customFormat="1" ht="14.25" customHeight="1">
      <c r="A130" s="228" t="s">
        <v>240</v>
      </c>
      <c r="B130" s="423" t="s">
        <v>241</v>
      </c>
      <c r="C130" s="442"/>
      <c r="D130" s="443"/>
      <c r="E130" s="223"/>
      <c r="F130" s="223"/>
      <c r="G130" s="223"/>
      <c r="H130" s="223"/>
      <c r="I130" s="223"/>
      <c r="J130" s="224"/>
      <c r="K130" s="224"/>
      <c r="L130" s="224"/>
      <c r="M130" s="224"/>
      <c r="N130" s="224"/>
      <c r="O130" s="224"/>
      <c r="P130" s="224"/>
      <c r="Q130" s="224"/>
      <c r="R130" s="224"/>
      <c r="S130" s="224"/>
      <c r="T130" s="224"/>
      <c r="U130" s="224"/>
      <c r="V130" s="224"/>
      <c r="W130" s="224"/>
      <c r="X130" s="224"/>
      <c r="Y130" s="224"/>
      <c r="Z130" s="224"/>
    </row>
    <row r="131" spans="1:26" s="221" customFormat="1" ht="12.75" customHeight="1">
      <c r="A131" s="216" t="s">
        <v>242</v>
      </c>
      <c r="B131" s="428" t="s">
        <v>243</v>
      </c>
      <c r="C131" s="444"/>
      <c r="D131" s="445"/>
      <c r="E131" s="219"/>
      <c r="F131" s="219"/>
      <c r="G131" s="219"/>
      <c r="H131" s="219"/>
      <c r="I131" s="219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</row>
    <row r="132" spans="1:26" s="221" customFormat="1" ht="12.75" customHeight="1">
      <c r="A132" s="216" t="s">
        <v>244</v>
      </c>
      <c r="B132" s="428" t="s">
        <v>245</v>
      </c>
      <c r="C132" s="429"/>
      <c r="D132" s="430"/>
      <c r="E132" s="219"/>
      <c r="F132" s="219"/>
      <c r="G132" s="219"/>
      <c r="H132" s="219"/>
      <c r="I132" s="219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</row>
    <row r="133" spans="1:26" s="221" customFormat="1">
      <c r="A133" s="216" t="s">
        <v>246</v>
      </c>
      <c r="B133" s="436" t="s">
        <v>63</v>
      </c>
      <c r="C133" s="437"/>
      <c r="D133" s="438"/>
      <c r="E133" s="219"/>
      <c r="F133" s="219"/>
      <c r="G133" s="219"/>
      <c r="H133" s="219"/>
      <c r="I133" s="219"/>
      <c r="J133" s="220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</row>
    <row r="134" spans="1:26" s="225" customFormat="1" ht="14.25" customHeight="1">
      <c r="A134" s="228" t="s">
        <v>247</v>
      </c>
      <c r="B134" s="423" t="s">
        <v>63</v>
      </c>
      <c r="C134" s="424"/>
      <c r="D134" s="425"/>
      <c r="E134" s="208">
        <v>1</v>
      </c>
      <c r="F134" s="208">
        <v>56</v>
      </c>
      <c r="G134" s="208">
        <v>41</v>
      </c>
      <c r="H134" s="208">
        <v>14</v>
      </c>
      <c r="I134" s="208">
        <v>1</v>
      </c>
      <c r="J134" s="209">
        <v>25</v>
      </c>
      <c r="K134" s="209">
        <v>15</v>
      </c>
      <c r="L134" s="209"/>
      <c r="M134" s="209">
        <v>3</v>
      </c>
      <c r="N134" s="209">
        <v>5</v>
      </c>
      <c r="O134" s="209"/>
      <c r="P134" s="209">
        <v>5</v>
      </c>
      <c r="Q134" s="209"/>
      <c r="R134" s="209"/>
      <c r="S134" s="209">
        <v>25</v>
      </c>
      <c r="T134" s="209">
        <v>1</v>
      </c>
      <c r="U134" s="209">
        <v>20</v>
      </c>
      <c r="V134" s="209"/>
      <c r="W134" s="209"/>
      <c r="X134" s="209"/>
      <c r="Y134" s="209">
        <v>16</v>
      </c>
      <c r="Z134" s="209"/>
    </row>
    <row r="135" spans="1:26" s="225" customFormat="1" ht="14.25" customHeight="1">
      <c r="A135" s="228" t="s">
        <v>248</v>
      </c>
      <c r="B135" s="423" t="s">
        <v>14</v>
      </c>
      <c r="C135" s="424"/>
      <c r="D135" s="425"/>
      <c r="E135" s="208">
        <f>SUM(E21+E22+E23+E24+E25+E26+E27+E28+E29+E30+E31+E32+E33+E34+E35+E36+E38+E39+E40+E41+E42+E43+E44+E45+E46+E47+E48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1840</v>
      </c>
      <c r="F135" s="208">
        <f>SUM(F21+F22+F23+F24+F25+F26+F27+F28+F29+F30+F31+F32+F33+F34+F35+F36+F38+F39+F40+F41+F42+F43+F44+F45+F46+F47+F48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2388</v>
      </c>
      <c r="G135" s="208">
        <f t="shared" ref="G135:J135" si="0">SUM(G21+G22+G23+G24+G25+G26+G27+G28+G29+G30+G31+G32+G33+G34+G35+G36+G38+G39+G40+G41+G42+G43+G44+G45+G46+G47+G48+G50+G51+G52+G53+G54+G55+G56+G58+G59+G60+G61+G62+G63+G64+G65+G66+G67+G68+G69+G70+G72+G73+G74+G75+G76+G77+G79+G80+G81+G82+G83+G84+G86+G87+G89+G90+G91+G92+G93+G94+G95+G96+G97+G98+G99+G100+G101+G102+G103+G104+G105+G106+G107+G108+G109+G111+G112+G113+G115+G116+G117+G118+G119+G120+G122+G123+G124+G125+G126+G127+G128+G129+G131+G132+G133+G134)</f>
        <v>2102</v>
      </c>
      <c r="H135" s="208">
        <f t="shared" si="0"/>
        <v>274</v>
      </c>
      <c r="I135" s="208">
        <f t="shared" si="0"/>
        <v>12</v>
      </c>
      <c r="J135" s="208">
        <f t="shared" si="0"/>
        <v>1563</v>
      </c>
      <c r="K135" s="208">
        <f>SUM(K21+K22+K23+K24+K25+K26+K27+K28+K29+K30+K31+K32+K33+K34+K35+K36+K38+K39+K40+K41+K42+K43+K44+K45+K46+K47+K48+K50+K51+K52+K53+K54+K55+K56+K58+K59+K60+K61+K62+K63+K64+K65+K66+K67+K68+K69+K70+K72+K73+K74+K75+K76+K77+K79+K80+K81+K82+K83+K84+K86+K87+K89+K90+K91+K92+K93+K94+K95+K96+K97+K98+K99+K100+K101+K102+K103+K104+K105+K106+K107+K108+K109+K111+K112+K113+K115+K116+K117+K118+K119+K120+K122+K123+K124+K125+K126+K127+K128+K129+K131+K132+K133+K134)</f>
        <v>944</v>
      </c>
      <c r="L135" s="208">
        <f>SUM(L21+L22+L23+L24+L25+L26+L27+L28+L29+L30+L31+L32+L33+L34+L35+L36+L38+L39+L40+L41+L42+L43+L44+L45+L46+L47+L48+L50+L51+L52+L53+L54+L55+L56+L58+L59+L60+L61+L62+L63+L64+L65+L66+L67+L68+L69+L70+L72+L73+L74+L75+L76+L77+L79+L80+L81+L82+L83+L84+L86+L87+L89+L90+L91+L92+L93+L94+L95+L96+L97+L98+L99+L100+L101+L102+L103+L104+L105+L106+L107+L108+L109+L111+L112+L113+L115+L116+L117+L118+L119+L120+L122+L123+L124+L125+L126+L127+L128+L129+L131+L132+L133+L134)</f>
        <v>99</v>
      </c>
      <c r="M135" s="208">
        <f t="shared" ref="M135:N135" si="1">SUM(M21+M22+M23+M24+M25+M26+M27+M28+M29+M30+M31+M32+M33+M34+M35+M36+M38+M39+M40+M41+M42+M43+M44+M45+M46+M47+M48+M50+M51+M52+M53+M54+M55+M56+M58+M59+M60+M61+M62+M63+M64+M65+M66+M67+M68+M69+M70+M72+M73+M74+M75+M76+M77+M79+M80+M81+M82+M83+M84+M86+M87+M89+M90+M91+M92+M93+M94+M95+M96+M97+M98+M99+M100+M101+M102+M103+M104+M105+M106+M107+M108+M109+M111+M112+M113+M115+M116+M117+M118+M119+M120+M122+M123+M124+M125+M126+M127+M128+M129+M131+M132+M133+M134)</f>
        <v>111</v>
      </c>
      <c r="N135" s="208">
        <f t="shared" si="1"/>
        <v>403</v>
      </c>
      <c r="O135" s="208">
        <f t="shared" ref="O135" si="2">SUM(O21+O22+O23+O24+O25+O26+O27+O28+O29+O30+O31+O32+O33+O34+O35+O36+O38+O39+O40+O41+O42+O43+O44+O45+O46+O47+O48+O50+O51+O52+O53+O54+O55+O56+O58+O59+O60+O61+O62+O63+O64+O65+O66+O67+O68+O69+O70+O72+O73+O74+O75+O76+O77+O79+O80+O81+O82+O83+O84+O86+O87+O89+O90+O91+O92+O93+O94+O95+O96+O97+O98+O99+O100+O101+O102+O103+O104+O105+O106+O107+O108+O109+O111+O112+O113+O115+O116+O117+O118+O119+O120+O122+O123+O124+O125+O126+O127+O128+O129+O131+O132+O133+O134)</f>
        <v>130</v>
      </c>
      <c r="P135" s="208">
        <f t="shared" ref="P135" si="3">SUM(P21+P22+P23+P24+P25+P26+P27+P28+P29+P30+P31+P32+P33+P34+P35+P36+P38+P39+P40+P41+P42+P43+P44+P45+P46+P47+P48+P50+P51+P52+P53+P54+P55+P56+P58+P59+P60+P61+P62+P63+P64+P65+P66+P67+P68+P69+P70+P72+P73+P74+P75+P76+P77+P79+P80+P81+P82+P83+P84+P86+P87+P89+P90+P91+P92+P93+P94+P95+P96+P97+P98+P99+P100+P101+P102+P103+P104+P105+P106+P107+P108+P109+P111+P112+P113+P115+P116+P117+P118+P119+P120+P122+P123+P124+P125+P126+P127+P128+P129+P131+P132+P133+P134)</f>
        <v>273</v>
      </c>
      <c r="Q135" s="208">
        <f t="shared" ref="Q135" si="4">SUM(Q21+Q22+Q23+Q24+Q25+Q26+Q27+Q28+Q29+Q30+Q31+Q32+Q33+Q34+Q35+Q36+Q38+Q39+Q40+Q41+Q42+Q43+Q44+Q45+Q46+Q47+Q48+Q50+Q51+Q52+Q53+Q54+Q55+Q56+Q58+Q59+Q60+Q61+Q62+Q63+Q64+Q65+Q66+Q67+Q68+Q69+Q70+Q72+Q73+Q74+Q75+Q76+Q77+Q79+Q80+Q81+Q82+Q83+Q84+Q86+Q87+Q89+Q90+Q91+Q92+Q93+Q94+Q95+Q96+Q97+Q98+Q99+Q100+Q101+Q102+Q103+Q104+Q105+Q106+Q107+Q108+Q109+Q111+Q112+Q113+Q115+Q116+Q117+Q118+Q119+Q120+Q122+Q123+Q124+Q125+Q126+Q127+Q128+Q129+Q131+Q132+Q133+Q134)</f>
        <v>0</v>
      </c>
      <c r="R135" s="208">
        <f t="shared" ref="R135:V135" si="5">SUM(R21+R22+R23+R24+R25+R26+R27+R28+R29+R30+R31+R32+R33+R34+R35+R36+R38+R39+R40+R41+R42+R43+R44+R45+R46+R47+R48+R50+R51+R52+R53+R54+R55+R56+R58+R59+R60+R61+R62+R63+R64+R65+R66+R67+R68+R69+R70+R72+R73+R74+R75+R76+R77+R79+R80+R81+R82+R83+R84+R86+R87+R89+R90+R91+R92+R93+R94+R95+R96+R97+R98+R99+R100+R101+R102+R103+R104+R105+R106+R107+R108+R109+R111+R112+R113+R115+R116+R117+R118+R119+R120+R122+R123+R124+R125+R126+R127+R128+R129+R131+R132+R133+R134)</f>
        <v>3</v>
      </c>
      <c r="S135" s="208">
        <f t="shared" si="5"/>
        <v>1567</v>
      </c>
      <c r="T135" s="208">
        <f t="shared" si="5"/>
        <v>28</v>
      </c>
      <c r="U135" s="208">
        <f t="shared" si="5"/>
        <v>1405</v>
      </c>
      <c r="V135" s="208">
        <f t="shared" si="5"/>
        <v>43</v>
      </c>
      <c r="W135" s="208">
        <f t="shared" ref="W135" si="6">SUM(W21+W22+W23+W24+W25+W26+W27+W28+W29+W30+W31+W32+W33+W34+W35+W36+W38+W39+W40+W41+W42+W43+W44+W45+W46+W47+W48+W50+W51+W52+W53+W54+W55+W56+W58+W59+W60+W61+W62+W63+W64+W65+W66+W67+W68+W69+W70+W72+W73+W74+W75+W76+W77+W79+W80+W81+W82+W83+W84+W86+W87+W89+W90+W91+W92+W93+W94+W95+W96+W97+W98+W99+W100+W101+W102+W103+W104+W105+W106+W107+W108+W109+W111+W112+W113+W115+W116+W117+W118+W119+W120+W122+W123+W124+W125+W126+W127+W128+W129+W131+W132+W133+W134)</f>
        <v>0</v>
      </c>
      <c r="X135" s="208">
        <f t="shared" ref="X135" si="7">SUM(X21+X22+X23+X24+X25+X26+X27+X28+X29+X30+X31+X32+X33+X34+X35+X36+X38+X39+X40+X41+X42+X43+X44+X45+X46+X47+X48+X50+X51+X52+X53+X54+X55+X56+X58+X59+X60+X61+X62+X63+X64+X65+X66+X67+X68+X69+X70+X72+X73+X74+X75+X76+X77+X79+X80+X81+X82+X83+X84+X86+X87+X89+X90+X91+X92+X93+X94+X95+X96+X97+X98+X99+X100+X101+X102+X103+X104+X105+X106+X107+X108+X109+X111+X112+X113+X115+X116+X117+X118+X119+X120+X122+X123+X124+X125+X126+X127+X128+X129+X131+X132+X133+X134)</f>
        <v>0</v>
      </c>
      <c r="Y135" s="208">
        <f t="shared" ref="Y135" si="8">SUM(Y21+Y22+Y23+Y24+Y25+Y26+Y27+Y28+Y29+Y30+Y31+Y32+Y33+Y34+Y35+Y36+Y38+Y39+Y40+Y41+Y42+Y43+Y44+Y45+Y46+Y47+Y48+Y50+Y51+Y52+Y53+Y54+Y55+Y56+Y58+Y59+Y60+Y61+Y62+Y63+Y64+Y65+Y66+Y67+Y68+Y69+Y70+Y72+Y73+Y74+Y75+Y76+Y77+Y79+Y80+Y81+Y82+Y83+Y84+Y86+Y87+Y89+Y90+Y91+Y92+Y93+Y94+Y95+Y96+Y97+Y98+Y99+Y100+Y101+Y102+Y103+Y104+Y105+Y106+Y107+Y108+Y109+Y111+Y112+Y113+Y115+Y116+Y117+Y118+Y119+Y120+Y122+Y123+Y124+Y125+Y126+Y127+Y128+Y129+Y131+Y132+Y133+Y134)</f>
        <v>2346</v>
      </c>
      <c r="Z135" s="208">
        <f t="shared" ref="Z135" si="9">SUM(Z21+Z22+Z23+Z24+Z25+Z26+Z27+Z28+Z29+Z30+Z31+Z32+Z33+Z34+Z35+Z36+Z38+Z39+Z40+Z41+Z42+Z43+Z44+Z45+Z46+Z47+Z48+Z50+Z51+Z52+Z53+Z54+Z55+Z56+Z58+Z59+Z60+Z61+Z62+Z63+Z64+Z65+Z66+Z67+Z68+Z69+Z70+Z72+Z73+Z74+Z75+Z76+Z77+Z79+Z80+Z81+Z82+Z83+Z84+Z86+Z87+Z89+Z90+Z91+Z92+Z93+Z94+Z95+Z96+Z97+Z98+Z99+Z100+Z101+Z102+Z103+Z104+Z105+Z106+Z107+Z108+Z109+Z111+Z112+Z113+Z115+Z116+Z117+Z118+Z119+Z120+Z122+Z123+Z124+Z125+Z126+Z127+Z128+Z129+Z131+Z132+Z133+Z134)</f>
        <v>1431</v>
      </c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6"/>
  <sheetViews>
    <sheetView topLeftCell="A130" workbookViewId="0">
      <selection activeCell="F130" sqref="F130"/>
    </sheetView>
  </sheetViews>
  <sheetFormatPr defaultRowHeight="12.75"/>
  <cols>
    <col min="1" max="1" width="9.140625" style="184"/>
    <col min="2" max="9" width="9.140625" style="20"/>
    <col min="10" max="10" width="9.140625" style="53"/>
    <col min="11" max="13" width="9.140625" style="20"/>
    <col min="14" max="14" width="9.140625" style="53"/>
    <col min="15" max="16" width="9.140625" style="20"/>
    <col min="17" max="17" width="9.140625" style="53"/>
    <col min="18" max="18" width="9.140625" style="20"/>
    <col min="19" max="20" width="9.140625" style="53"/>
    <col min="21" max="24" width="9.140625" style="20"/>
    <col min="25" max="25" width="9.140625" style="53"/>
    <col min="26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270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449" t="s">
        <v>6</v>
      </c>
      <c r="U5" s="348" t="s">
        <v>7</v>
      </c>
      <c r="V5" s="336" t="s">
        <v>8</v>
      </c>
      <c r="W5" s="336"/>
      <c r="X5" s="336"/>
      <c r="Y5" s="452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450"/>
      <c r="U6" s="349"/>
      <c r="V6" s="336"/>
      <c r="W6" s="336"/>
      <c r="X6" s="336"/>
      <c r="Y6" s="452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450"/>
      <c r="U7" s="349"/>
      <c r="V7" s="336"/>
      <c r="W7" s="336"/>
      <c r="X7" s="336"/>
      <c r="Y7" s="452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453" t="s">
        <v>15</v>
      </c>
      <c r="H8" s="345" t="s">
        <v>16</v>
      </c>
      <c r="I8" s="345" t="s">
        <v>17</v>
      </c>
      <c r="J8" s="348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456" t="s">
        <v>24</v>
      </c>
      <c r="T8" s="450"/>
      <c r="U8" s="349"/>
      <c r="V8" s="346" t="s">
        <v>11</v>
      </c>
      <c r="W8" s="346" t="s">
        <v>12</v>
      </c>
      <c r="X8" s="346" t="s">
        <v>13</v>
      </c>
      <c r="Y8" s="452"/>
      <c r="Z8" s="338"/>
    </row>
    <row r="9" spans="1:26">
      <c r="A9" s="336"/>
      <c r="B9" s="336"/>
      <c r="C9" s="336"/>
      <c r="D9" s="336"/>
      <c r="E9" s="338"/>
      <c r="F9" s="346"/>
      <c r="G9" s="454"/>
      <c r="H9" s="346"/>
      <c r="I9" s="346"/>
      <c r="J9" s="349"/>
      <c r="K9" s="346"/>
      <c r="L9" s="346"/>
      <c r="M9" s="346"/>
      <c r="N9" s="336"/>
      <c r="O9" s="336"/>
      <c r="P9" s="336"/>
      <c r="Q9" s="336"/>
      <c r="R9" s="346"/>
      <c r="S9" s="457"/>
      <c r="T9" s="450"/>
      <c r="U9" s="349"/>
      <c r="V9" s="346"/>
      <c r="W9" s="346"/>
      <c r="X9" s="346"/>
      <c r="Y9" s="452"/>
      <c r="Z9" s="338"/>
    </row>
    <row r="10" spans="1:26">
      <c r="A10" s="336"/>
      <c r="B10" s="336"/>
      <c r="C10" s="336"/>
      <c r="D10" s="336"/>
      <c r="E10" s="338"/>
      <c r="F10" s="346"/>
      <c r="G10" s="454"/>
      <c r="H10" s="346"/>
      <c r="I10" s="346"/>
      <c r="J10" s="349"/>
      <c r="K10" s="346"/>
      <c r="L10" s="346"/>
      <c r="M10" s="346"/>
      <c r="N10" s="336"/>
      <c r="O10" s="336"/>
      <c r="P10" s="336"/>
      <c r="Q10" s="336"/>
      <c r="R10" s="346"/>
      <c r="S10" s="457"/>
      <c r="T10" s="450"/>
      <c r="U10" s="349"/>
      <c r="V10" s="346"/>
      <c r="W10" s="346"/>
      <c r="X10" s="346"/>
      <c r="Y10" s="452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454"/>
      <c r="H11" s="346"/>
      <c r="I11" s="346"/>
      <c r="J11" s="349"/>
      <c r="K11" s="346"/>
      <c r="L11" s="346"/>
      <c r="M11" s="346"/>
      <c r="N11" s="348" t="s">
        <v>25</v>
      </c>
      <c r="O11" s="345" t="s">
        <v>26</v>
      </c>
      <c r="P11" s="345" t="s">
        <v>252</v>
      </c>
      <c r="Q11" s="348" t="s">
        <v>28</v>
      </c>
      <c r="R11" s="346"/>
      <c r="S11" s="457"/>
      <c r="T11" s="450"/>
      <c r="U11" s="349"/>
      <c r="V11" s="346"/>
      <c r="W11" s="346"/>
      <c r="X11" s="346"/>
      <c r="Y11" s="452"/>
      <c r="Z11" s="338"/>
    </row>
    <row r="12" spans="1:26">
      <c r="A12" s="336"/>
      <c r="B12" s="336"/>
      <c r="C12" s="336"/>
      <c r="D12" s="336"/>
      <c r="E12" s="336"/>
      <c r="F12" s="346"/>
      <c r="G12" s="454"/>
      <c r="H12" s="346"/>
      <c r="I12" s="346"/>
      <c r="J12" s="349"/>
      <c r="K12" s="346"/>
      <c r="L12" s="346"/>
      <c r="M12" s="346"/>
      <c r="N12" s="349"/>
      <c r="O12" s="346"/>
      <c r="P12" s="346"/>
      <c r="Q12" s="349"/>
      <c r="R12" s="346"/>
      <c r="S12" s="457"/>
      <c r="T12" s="450"/>
      <c r="U12" s="349"/>
      <c r="V12" s="346"/>
      <c r="W12" s="346"/>
      <c r="X12" s="346"/>
      <c r="Y12" s="452"/>
      <c r="Z12" s="338"/>
    </row>
    <row r="13" spans="1:26">
      <c r="A13" s="336"/>
      <c r="B13" s="336"/>
      <c r="C13" s="336"/>
      <c r="D13" s="336"/>
      <c r="E13" s="336"/>
      <c r="F13" s="346"/>
      <c r="G13" s="454"/>
      <c r="H13" s="346"/>
      <c r="I13" s="346"/>
      <c r="J13" s="349"/>
      <c r="K13" s="346"/>
      <c r="L13" s="346"/>
      <c r="M13" s="346"/>
      <c r="N13" s="349"/>
      <c r="O13" s="346"/>
      <c r="P13" s="346"/>
      <c r="Q13" s="349"/>
      <c r="R13" s="346"/>
      <c r="S13" s="457"/>
      <c r="T13" s="450"/>
      <c r="U13" s="349"/>
      <c r="V13" s="346"/>
      <c r="W13" s="346"/>
      <c r="X13" s="346"/>
      <c r="Y13" s="452"/>
      <c r="Z13" s="338"/>
    </row>
    <row r="14" spans="1:26">
      <c r="A14" s="336"/>
      <c r="B14" s="336"/>
      <c r="C14" s="336"/>
      <c r="D14" s="336"/>
      <c r="E14" s="336"/>
      <c r="F14" s="346"/>
      <c r="G14" s="454"/>
      <c r="H14" s="346"/>
      <c r="I14" s="346"/>
      <c r="J14" s="349"/>
      <c r="K14" s="346"/>
      <c r="L14" s="346"/>
      <c r="M14" s="346"/>
      <c r="N14" s="349"/>
      <c r="O14" s="346"/>
      <c r="P14" s="346"/>
      <c r="Q14" s="349"/>
      <c r="R14" s="346"/>
      <c r="S14" s="457"/>
      <c r="T14" s="450"/>
      <c r="U14" s="349"/>
      <c r="V14" s="346"/>
      <c r="W14" s="346"/>
      <c r="X14" s="346"/>
      <c r="Y14" s="452"/>
      <c r="Z14" s="338"/>
    </row>
    <row r="15" spans="1:26">
      <c r="A15" s="336"/>
      <c r="B15" s="336"/>
      <c r="C15" s="336"/>
      <c r="D15" s="336"/>
      <c r="E15" s="336"/>
      <c r="F15" s="346"/>
      <c r="G15" s="454"/>
      <c r="H15" s="346"/>
      <c r="I15" s="346"/>
      <c r="J15" s="349"/>
      <c r="K15" s="346"/>
      <c r="L15" s="346"/>
      <c r="M15" s="346"/>
      <c r="N15" s="349"/>
      <c r="O15" s="346"/>
      <c r="P15" s="346"/>
      <c r="Q15" s="349"/>
      <c r="R15" s="346"/>
      <c r="S15" s="457"/>
      <c r="T15" s="450"/>
      <c r="U15" s="349"/>
      <c r="V15" s="346"/>
      <c r="W15" s="346"/>
      <c r="X15" s="346"/>
      <c r="Y15" s="452"/>
      <c r="Z15" s="338"/>
    </row>
    <row r="16" spans="1:26">
      <c r="A16" s="336"/>
      <c r="B16" s="336"/>
      <c r="C16" s="336"/>
      <c r="D16" s="336"/>
      <c r="E16" s="336"/>
      <c r="F16" s="346"/>
      <c r="G16" s="454"/>
      <c r="H16" s="346"/>
      <c r="I16" s="346"/>
      <c r="J16" s="349"/>
      <c r="K16" s="346"/>
      <c r="L16" s="346"/>
      <c r="M16" s="346"/>
      <c r="N16" s="349"/>
      <c r="O16" s="346"/>
      <c r="P16" s="346"/>
      <c r="Q16" s="349"/>
      <c r="R16" s="346"/>
      <c r="S16" s="457"/>
      <c r="T16" s="450"/>
      <c r="U16" s="349"/>
      <c r="V16" s="346"/>
      <c r="W16" s="346"/>
      <c r="X16" s="346"/>
      <c r="Y16" s="452"/>
      <c r="Z16" s="338"/>
    </row>
    <row r="17" spans="1:27">
      <c r="A17" s="336"/>
      <c r="B17" s="336"/>
      <c r="C17" s="336"/>
      <c r="D17" s="336"/>
      <c r="E17" s="336"/>
      <c r="F17" s="346"/>
      <c r="G17" s="454"/>
      <c r="H17" s="346"/>
      <c r="I17" s="346"/>
      <c r="J17" s="349"/>
      <c r="K17" s="346"/>
      <c r="L17" s="346"/>
      <c r="M17" s="346"/>
      <c r="N17" s="349"/>
      <c r="O17" s="346"/>
      <c r="P17" s="346"/>
      <c r="Q17" s="349"/>
      <c r="R17" s="346"/>
      <c r="S17" s="457"/>
      <c r="T17" s="450"/>
      <c r="U17" s="349"/>
      <c r="V17" s="346"/>
      <c r="W17" s="346"/>
      <c r="X17" s="346"/>
      <c r="Y17" s="452"/>
      <c r="Z17" s="338"/>
    </row>
    <row r="18" spans="1:27">
      <c r="A18" s="336"/>
      <c r="B18" s="336"/>
      <c r="C18" s="336"/>
      <c r="D18" s="336"/>
      <c r="E18" s="336"/>
      <c r="F18" s="347"/>
      <c r="G18" s="455"/>
      <c r="H18" s="347"/>
      <c r="I18" s="347"/>
      <c r="J18" s="350"/>
      <c r="K18" s="347"/>
      <c r="L18" s="347"/>
      <c r="M18" s="347"/>
      <c r="N18" s="350"/>
      <c r="O18" s="347"/>
      <c r="P18" s="347"/>
      <c r="Q18" s="350"/>
      <c r="R18" s="347"/>
      <c r="S18" s="458"/>
      <c r="T18" s="451"/>
      <c r="U18" s="350"/>
      <c r="V18" s="347"/>
      <c r="W18" s="347"/>
      <c r="X18" s="347"/>
      <c r="Y18" s="452"/>
      <c r="Z18" s="338"/>
    </row>
    <row r="19" spans="1:27" ht="12.75" customHeight="1">
      <c r="A19" s="358" t="s">
        <v>29</v>
      </c>
      <c r="B19" s="359"/>
      <c r="C19" s="359"/>
      <c r="D19" s="359"/>
      <c r="E19" s="165">
        <v>1</v>
      </c>
      <c r="F19" s="190">
        <v>2</v>
      </c>
      <c r="G19" s="166">
        <v>3</v>
      </c>
      <c r="H19" s="190">
        <v>4</v>
      </c>
      <c r="I19" s="190">
        <v>5</v>
      </c>
      <c r="J19" s="43">
        <v>6</v>
      </c>
      <c r="K19" s="190">
        <v>7</v>
      </c>
      <c r="L19" s="190">
        <v>8</v>
      </c>
      <c r="M19" s="190">
        <v>9</v>
      </c>
      <c r="N19" s="43">
        <v>10</v>
      </c>
      <c r="O19" s="190">
        <v>11</v>
      </c>
      <c r="P19" s="190">
        <v>12</v>
      </c>
      <c r="Q19" s="43">
        <v>13</v>
      </c>
      <c r="R19" s="190">
        <v>14</v>
      </c>
      <c r="S19" s="167">
        <v>15</v>
      </c>
      <c r="T19" s="168">
        <v>16</v>
      </c>
      <c r="U19" s="190">
        <v>17</v>
      </c>
      <c r="V19" s="190">
        <v>18</v>
      </c>
      <c r="W19" s="190">
        <v>19</v>
      </c>
      <c r="X19" s="190">
        <v>20</v>
      </c>
      <c r="Y19" s="201">
        <v>21</v>
      </c>
      <c r="Z19" s="190">
        <v>22</v>
      </c>
    </row>
    <row r="20" spans="1:27" s="46" customFormat="1" ht="14.25" customHeight="1">
      <c r="A20" s="169" t="s">
        <v>253</v>
      </c>
      <c r="B20" s="462" t="s">
        <v>31</v>
      </c>
      <c r="C20" s="462"/>
      <c r="D20" s="462"/>
      <c r="E20" s="170">
        <f>E21+E22+E23+E24+E25+E26+E27+E28+E29+E30+E31+E32+E33+E34+E35+E36</f>
        <v>78</v>
      </c>
      <c r="F20" s="170">
        <v>230</v>
      </c>
      <c r="G20" s="170">
        <f t="shared" ref="G20:Z20" si="0">G21+G22+G23+G24+G25+G26+G27+G28+G29+G30+G31+G32+G33+G34+G35+G36</f>
        <v>187</v>
      </c>
      <c r="H20" s="170">
        <f t="shared" si="0"/>
        <v>39</v>
      </c>
      <c r="I20" s="170">
        <f t="shared" si="0"/>
        <v>4</v>
      </c>
      <c r="J20" s="170">
        <f t="shared" ref="J20:J37" si="1">K20+L20+M20+N20</f>
        <v>162</v>
      </c>
      <c r="K20" s="170">
        <f t="shared" si="0"/>
        <v>82</v>
      </c>
      <c r="L20" s="170">
        <f t="shared" si="0"/>
        <v>8</v>
      </c>
      <c r="M20" s="170">
        <f t="shared" si="0"/>
        <v>37</v>
      </c>
      <c r="N20" s="170">
        <f t="shared" si="0"/>
        <v>35</v>
      </c>
      <c r="O20" s="170">
        <f t="shared" si="0"/>
        <v>11</v>
      </c>
      <c r="P20" s="170">
        <f t="shared" si="0"/>
        <v>20</v>
      </c>
      <c r="Q20" s="170">
        <f t="shared" si="0"/>
        <v>4</v>
      </c>
      <c r="R20" s="170">
        <f t="shared" si="0"/>
        <v>1</v>
      </c>
      <c r="S20" s="170">
        <f t="shared" si="0"/>
        <v>163</v>
      </c>
      <c r="T20" s="170">
        <f t="shared" si="0"/>
        <v>2</v>
      </c>
      <c r="U20" s="170">
        <f t="shared" si="0"/>
        <v>120</v>
      </c>
      <c r="V20" s="170">
        <f t="shared" si="0"/>
        <v>55</v>
      </c>
      <c r="W20" s="170">
        <f t="shared" si="0"/>
        <v>0</v>
      </c>
      <c r="X20" s="170">
        <f t="shared" si="0"/>
        <v>4</v>
      </c>
      <c r="Y20" s="170">
        <f t="shared" si="0"/>
        <v>100</v>
      </c>
      <c r="Z20" s="170">
        <f t="shared" si="0"/>
        <v>41</v>
      </c>
      <c r="AA20" s="201"/>
    </row>
    <row r="21" spans="1:27" s="24" customFormat="1" ht="12.75" customHeight="1">
      <c r="A21" s="171" t="s">
        <v>271</v>
      </c>
      <c r="B21" s="354" t="s">
        <v>33</v>
      </c>
      <c r="C21" s="354"/>
      <c r="D21" s="354"/>
      <c r="E21" s="172">
        <v>10</v>
      </c>
      <c r="F21" s="188">
        <v>29</v>
      </c>
      <c r="G21" s="173">
        <v>22</v>
      </c>
      <c r="H21" s="188">
        <v>7</v>
      </c>
      <c r="I21" s="188">
        <v>0</v>
      </c>
      <c r="J21" s="41">
        <f t="shared" si="1"/>
        <v>27</v>
      </c>
      <c r="K21" s="26">
        <v>17</v>
      </c>
      <c r="L21" s="26">
        <v>1</v>
      </c>
      <c r="M21" s="26">
        <v>8</v>
      </c>
      <c r="N21" s="41">
        <v>1</v>
      </c>
      <c r="O21" s="26">
        <v>0</v>
      </c>
      <c r="P21" s="26">
        <v>0</v>
      </c>
      <c r="Q21" s="41">
        <v>1</v>
      </c>
      <c r="R21" s="26">
        <v>0</v>
      </c>
      <c r="S21" s="174">
        <f t="shared" ref="S21:S36" si="2">J21+R21</f>
        <v>27</v>
      </c>
      <c r="T21" s="175">
        <v>0</v>
      </c>
      <c r="U21" s="26">
        <v>15</v>
      </c>
      <c r="V21" s="26">
        <v>8</v>
      </c>
      <c r="W21" s="26">
        <v>0</v>
      </c>
      <c r="X21" s="26">
        <v>1</v>
      </c>
      <c r="Y21" s="201">
        <v>5</v>
      </c>
      <c r="Z21" s="26">
        <v>3</v>
      </c>
    </row>
    <row r="22" spans="1:27" s="24" customFormat="1" ht="12.75" customHeight="1">
      <c r="A22" s="176" t="s">
        <v>34</v>
      </c>
      <c r="B22" s="336" t="s">
        <v>35</v>
      </c>
      <c r="C22" s="336"/>
      <c r="D22" s="336"/>
      <c r="E22" s="172">
        <v>14</v>
      </c>
      <c r="F22" s="188">
        <v>41</v>
      </c>
      <c r="G22" s="173">
        <v>32</v>
      </c>
      <c r="H22" s="188">
        <v>9</v>
      </c>
      <c r="I22" s="188">
        <v>0</v>
      </c>
      <c r="J22" s="41">
        <f t="shared" si="1"/>
        <v>34</v>
      </c>
      <c r="K22" s="26">
        <v>15</v>
      </c>
      <c r="L22" s="26">
        <v>3</v>
      </c>
      <c r="M22" s="26">
        <v>7</v>
      </c>
      <c r="N22" s="41">
        <v>9</v>
      </c>
      <c r="O22" s="26">
        <v>3</v>
      </c>
      <c r="P22" s="26">
        <v>4</v>
      </c>
      <c r="Q22" s="41">
        <v>2</v>
      </c>
      <c r="R22" s="26">
        <v>0</v>
      </c>
      <c r="S22" s="174">
        <f t="shared" si="2"/>
        <v>34</v>
      </c>
      <c r="T22" s="175">
        <v>0</v>
      </c>
      <c r="U22" s="26">
        <v>23</v>
      </c>
      <c r="V22" s="26">
        <v>15</v>
      </c>
      <c r="W22" s="26">
        <v>0</v>
      </c>
      <c r="X22" s="26">
        <v>0</v>
      </c>
      <c r="Y22" s="201">
        <v>12</v>
      </c>
      <c r="Z22" s="26">
        <v>3</v>
      </c>
    </row>
    <row r="23" spans="1:27" s="24" customFormat="1" ht="12.75" customHeight="1">
      <c r="A23" s="177" t="s">
        <v>36</v>
      </c>
      <c r="B23" s="336" t="s">
        <v>37</v>
      </c>
      <c r="C23" s="336"/>
      <c r="D23" s="336"/>
      <c r="E23" s="172">
        <v>0</v>
      </c>
      <c r="F23" s="188">
        <v>7</v>
      </c>
      <c r="G23" s="173">
        <v>6</v>
      </c>
      <c r="H23" s="188">
        <v>0</v>
      </c>
      <c r="I23" s="188">
        <v>1</v>
      </c>
      <c r="J23" s="41">
        <f t="shared" si="1"/>
        <v>3</v>
      </c>
      <c r="K23" s="26">
        <v>3</v>
      </c>
      <c r="L23" s="26">
        <v>0</v>
      </c>
      <c r="M23" s="26">
        <v>0</v>
      </c>
      <c r="N23" s="41">
        <v>0</v>
      </c>
      <c r="O23" s="26">
        <v>0</v>
      </c>
      <c r="P23" s="26">
        <v>0</v>
      </c>
      <c r="Q23" s="41">
        <v>0</v>
      </c>
      <c r="R23" s="26">
        <v>0</v>
      </c>
      <c r="S23" s="174">
        <f t="shared" si="2"/>
        <v>3</v>
      </c>
      <c r="T23" s="175">
        <v>0</v>
      </c>
      <c r="U23" s="26">
        <v>3</v>
      </c>
      <c r="V23" s="26">
        <v>1</v>
      </c>
      <c r="W23" s="26">
        <v>0</v>
      </c>
      <c r="X23" s="26">
        <v>1</v>
      </c>
      <c r="Y23" s="201">
        <v>3</v>
      </c>
      <c r="Z23" s="26">
        <v>0</v>
      </c>
    </row>
    <row r="24" spans="1:27" s="24" customFormat="1" ht="12.75" customHeight="1">
      <c r="A24" s="176" t="s">
        <v>38</v>
      </c>
      <c r="B24" s="336" t="s">
        <v>39</v>
      </c>
      <c r="C24" s="336"/>
      <c r="D24" s="336"/>
      <c r="E24" s="172">
        <v>0</v>
      </c>
      <c r="F24" s="188">
        <v>0</v>
      </c>
      <c r="G24" s="173">
        <v>0</v>
      </c>
      <c r="H24" s="188">
        <v>0</v>
      </c>
      <c r="I24" s="188">
        <v>0</v>
      </c>
      <c r="J24" s="41">
        <f t="shared" si="1"/>
        <v>0</v>
      </c>
      <c r="K24" s="26">
        <v>0</v>
      </c>
      <c r="L24" s="26">
        <v>0</v>
      </c>
      <c r="M24" s="26">
        <v>0</v>
      </c>
      <c r="N24" s="41">
        <v>0</v>
      </c>
      <c r="O24" s="26">
        <v>0</v>
      </c>
      <c r="P24" s="26">
        <v>0</v>
      </c>
      <c r="Q24" s="41">
        <v>0</v>
      </c>
      <c r="R24" s="26">
        <v>0</v>
      </c>
      <c r="S24" s="174">
        <f t="shared" si="2"/>
        <v>0</v>
      </c>
      <c r="T24" s="175">
        <v>0</v>
      </c>
      <c r="U24" s="26">
        <v>0</v>
      </c>
      <c r="V24" s="26">
        <v>0</v>
      </c>
      <c r="W24" s="26">
        <v>0</v>
      </c>
      <c r="X24" s="26">
        <v>0</v>
      </c>
      <c r="Y24" s="201">
        <v>0</v>
      </c>
      <c r="Z24" s="26">
        <v>0</v>
      </c>
    </row>
    <row r="25" spans="1:27" s="24" customFormat="1" ht="12.75" customHeight="1">
      <c r="A25" s="171" t="s">
        <v>257</v>
      </c>
      <c r="B25" s="354" t="s">
        <v>41</v>
      </c>
      <c r="C25" s="354"/>
      <c r="D25" s="354"/>
      <c r="E25" s="172">
        <v>4</v>
      </c>
      <c r="F25" s="188">
        <v>1</v>
      </c>
      <c r="G25" s="173">
        <v>1</v>
      </c>
      <c r="H25" s="188">
        <v>0</v>
      </c>
      <c r="I25" s="188">
        <v>0</v>
      </c>
      <c r="J25" s="41">
        <f t="shared" si="1"/>
        <v>2</v>
      </c>
      <c r="K25" s="26">
        <v>1</v>
      </c>
      <c r="L25" s="26">
        <v>0</v>
      </c>
      <c r="M25" s="26">
        <v>0</v>
      </c>
      <c r="N25" s="41">
        <v>1</v>
      </c>
      <c r="O25" s="26">
        <v>0</v>
      </c>
      <c r="P25" s="26">
        <v>1</v>
      </c>
      <c r="Q25" s="41">
        <v>0</v>
      </c>
      <c r="R25" s="26">
        <v>0</v>
      </c>
      <c r="S25" s="174">
        <f t="shared" si="2"/>
        <v>2</v>
      </c>
      <c r="T25" s="175">
        <v>0</v>
      </c>
      <c r="U25" s="26">
        <v>2</v>
      </c>
      <c r="V25" s="26">
        <v>0</v>
      </c>
      <c r="W25" s="26">
        <v>0</v>
      </c>
      <c r="X25" s="26">
        <v>0</v>
      </c>
      <c r="Y25" s="201">
        <v>3</v>
      </c>
      <c r="Z25" s="26">
        <v>0</v>
      </c>
    </row>
    <row r="26" spans="1:27" s="24" customFormat="1" ht="12.75" customHeight="1">
      <c r="A26" s="176" t="s">
        <v>42</v>
      </c>
      <c r="B26" s="354" t="s">
        <v>43</v>
      </c>
      <c r="C26" s="354"/>
      <c r="D26" s="354"/>
      <c r="E26" s="172">
        <v>0</v>
      </c>
      <c r="F26" s="188">
        <v>1</v>
      </c>
      <c r="G26" s="173">
        <v>1</v>
      </c>
      <c r="H26" s="188">
        <v>0</v>
      </c>
      <c r="I26" s="188">
        <v>0</v>
      </c>
      <c r="J26" s="41">
        <f t="shared" si="1"/>
        <v>0</v>
      </c>
      <c r="K26" s="26">
        <v>0</v>
      </c>
      <c r="L26" s="26">
        <v>0</v>
      </c>
      <c r="M26" s="26">
        <v>0</v>
      </c>
      <c r="N26" s="41">
        <v>0</v>
      </c>
      <c r="O26" s="26">
        <v>0</v>
      </c>
      <c r="P26" s="26">
        <v>0</v>
      </c>
      <c r="Q26" s="41">
        <v>0</v>
      </c>
      <c r="R26" s="26">
        <v>0</v>
      </c>
      <c r="S26" s="174">
        <f t="shared" si="2"/>
        <v>0</v>
      </c>
      <c r="T26" s="175">
        <v>0</v>
      </c>
      <c r="U26" s="26">
        <v>0</v>
      </c>
      <c r="V26" s="26">
        <v>0</v>
      </c>
      <c r="W26" s="26">
        <v>0</v>
      </c>
      <c r="X26" s="26">
        <v>0</v>
      </c>
      <c r="Y26" s="201">
        <v>1</v>
      </c>
      <c r="Z26" s="26">
        <v>0</v>
      </c>
    </row>
    <row r="27" spans="1:27" s="24" customFormat="1" ht="12.75" customHeight="1">
      <c r="A27" s="178" t="s">
        <v>44</v>
      </c>
      <c r="B27" s="459" t="s">
        <v>45</v>
      </c>
      <c r="C27" s="460"/>
      <c r="D27" s="461"/>
      <c r="E27" s="172">
        <v>1</v>
      </c>
      <c r="F27" s="47">
        <v>2</v>
      </c>
      <c r="G27" s="173">
        <v>2</v>
      </c>
      <c r="H27" s="47">
        <v>0</v>
      </c>
      <c r="I27" s="47">
        <v>0</v>
      </c>
      <c r="J27" s="41">
        <f t="shared" si="1"/>
        <v>2</v>
      </c>
      <c r="K27" s="41">
        <v>0</v>
      </c>
      <c r="L27" s="41">
        <v>0</v>
      </c>
      <c r="M27" s="41">
        <v>2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74">
        <f t="shared" si="2"/>
        <v>2</v>
      </c>
      <c r="T27" s="175">
        <v>0</v>
      </c>
      <c r="U27" s="41">
        <v>1</v>
      </c>
      <c r="V27" s="41">
        <v>2</v>
      </c>
      <c r="W27" s="41">
        <v>0</v>
      </c>
      <c r="X27" s="41">
        <v>0</v>
      </c>
      <c r="Y27" s="201">
        <v>1</v>
      </c>
      <c r="Z27" s="41">
        <v>1</v>
      </c>
    </row>
    <row r="28" spans="1:27" s="24" customFormat="1" ht="12.75" customHeight="1">
      <c r="A28" s="176" t="s">
        <v>254</v>
      </c>
      <c r="B28" s="355" t="s">
        <v>47</v>
      </c>
      <c r="C28" s="356"/>
      <c r="D28" s="357"/>
      <c r="E28" s="172">
        <v>0</v>
      </c>
      <c r="F28" s="188">
        <v>0</v>
      </c>
      <c r="G28" s="173">
        <v>0</v>
      </c>
      <c r="H28" s="188">
        <v>0</v>
      </c>
      <c r="I28" s="188">
        <v>0</v>
      </c>
      <c r="J28" s="41">
        <f t="shared" si="1"/>
        <v>0</v>
      </c>
      <c r="K28" s="26">
        <v>0</v>
      </c>
      <c r="L28" s="26">
        <v>0</v>
      </c>
      <c r="M28" s="26">
        <v>0</v>
      </c>
      <c r="N28" s="41">
        <v>0</v>
      </c>
      <c r="O28" s="26">
        <v>0</v>
      </c>
      <c r="P28" s="26">
        <v>0</v>
      </c>
      <c r="Q28" s="41">
        <v>0</v>
      </c>
      <c r="R28" s="26">
        <v>0</v>
      </c>
      <c r="S28" s="174">
        <f t="shared" si="2"/>
        <v>0</v>
      </c>
      <c r="T28" s="175">
        <v>0</v>
      </c>
      <c r="U28" s="26">
        <v>0</v>
      </c>
      <c r="V28" s="26">
        <v>0</v>
      </c>
      <c r="W28" s="26">
        <v>0</v>
      </c>
      <c r="X28" s="26">
        <v>0</v>
      </c>
      <c r="Y28" s="201">
        <v>0</v>
      </c>
      <c r="Z28" s="26">
        <v>0</v>
      </c>
    </row>
    <row r="29" spans="1:27" s="24" customFormat="1" ht="12.75" customHeight="1">
      <c r="A29" s="176" t="s">
        <v>48</v>
      </c>
      <c r="B29" s="354" t="s">
        <v>49</v>
      </c>
      <c r="C29" s="354"/>
      <c r="D29" s="354"/>
      <c r="E29" s="172">
        <v>1</v>
      </c>
      <c r="F29" s="188">
        <v>2</v>
      </c>
      <c r="G29" s="173">
        <v>2</v>
      </c>
      <c r="H29" s="188">
        <v>0</v>
      </c>
      <c r="I29" s="188">
        <v>0</v>
      </c>
      <c r="J29" s="41">
        <f t="shared" si="1"/>
        <v>3</v>
      </c>
      <c r="K29" s="26">
        <v>1</v>
      </c>
      <c r="L29" s="26">
        <v>0</v>
      </c>
      <c r="M29" s="26">
        <v>2</v>
      </c>
      <c r="N29" s="41">
        <v>0</v>
      </c>
      <c r="O29" s="26">
        <v>0</v>
      </c>
      <c r="P29" s="26">
        <v>0</v>
      </c>
      <c r="Q29" s="41">
        <v>0</v>
      </c>
      <c r="R29" s="26">
        <v>0</v>
      </c>
      <c r="S29" s="174">
        <f t="shared" si="2"/>
        <v>3</v>
      </c>
      <c r="T29" s="175">
        <v>0</v>
      </c>
      <c r="U29" s="26">
        <v>3</v>
      </c>
      <c r="V29" s="26">
        <v>2</v>
      </c>
      <c r="W29" s="26">
        <v>0</v>
      </c>
      <c r="X29" s="26">
        <v>0</v>
      </c>
      <c r="Y29" s="201">
        <v>0</v>
      </c>
      <c r="Z29" s="26">
        <v>0</v>
      </c>
    </row>
    <row r="30" spans="1:27" s="24" customFormat="1" ht="12.75" customHeight="1">
      <c r="A30" s="176" t="s">
        <v>50</v>
      </c>
      <c r="B30" s="336" t="s">
        <v>51</v>
      </c>
      <c r="C30" s="336"/>
      <c r="D30" s="336"/>
      <c r="E30" s="172">
        <v>3</v>
      </c>
      <c r="F30" s="188">
        <v>5</v>
      </c>
      <c r="G30" s="173">
        <v>4</v>
      </c>
      <c r="H30" s="188">
        <v>1</v>
      </c>
      <c r="I30" s="188">
        <v>0</v>
      </c>
      <c r="J30" s="41">
        <f t="shared" si="1"/>
        <v>4</v>
      </c>
      <c r="K30" s="26">
        <v>1</v>
      </c>
      <c r="L30" s="26">
        <v>1</v>
      </c>
      <c r="M30" s="26">
        <v>1</v>
      </c>
      <c r="N30" s="41">
        <v>1</v>
      </c>
      <c r="O30" s="26">
        <v>0</v>
      </c>
      <c r="P30" s="26">
        <v>1</v>
      </c>
      <c r="Q30" s="41">
        <v>0</v>
      </c>
      <c r="R30" s="26">
        <v>0</v>
      </c>
      <c r="S30" s="174">
        <f t="shared" si="2"/>
        <v>4</v>
      </c>
      <c r="T30" s="175">
        <v>1</v>
      </c>
      <c r="U30" s="26">
        <v>4</v>
      </c>
      <c r="V30" s="26">
        <v>2</v>
      </c>
      <c r="W30" s="26">
        <v>0</v>
      </c>
      <c r="X30" s="26">
        <v>0</v>
      </c>
      <c r="Y30" s="201">
        <v>2</v>
      </c>
      <c r="Z30" s="26">
        <v>0</v>
      </c>
    </row>
    <row r="31" spans="1:27" s="24" customFormat="1" ht="12.75" customHeight="1">
      <c r="A31" s="176" t="s">
        <v>52</v>
      </c>
      <c r="B31" s="355" t="s">
        <v>53</v>
      </c>
      <c r="C31" s="356"/>
      <c r="D31" s="357"/>
      <c r="E31" s="172">
        <v>1</v>
      </c>
      <c r="F31" s="188">
        <v>0</v>
      </c>
      <c r="G31" s="173">
        <v>0</v>
      </c>
      <c r="H31" s="188">
        <v>0</v>
      </c>
      <c r="I31" s="188">
        <v>0</v>
      </c>
      <c r="J31" s="41">
        <f t="shared" si="1"/>
        <v>0</v>
      </c>
      <c r="K31" s="26">
        <v>0</v>
      </c>
      <c r="L31" s="26">
        <v>0</v>
      </c>
      <c r="M31" s="26">
        <v>0</v>
      </c>
      <c r="N31" s="41">
        <v>0</v>
      </c>
      <c r="O31" s="26">
        <v>0</v>
      </c>
      <c r="P31" s="26">
        <v>0</v>
      </c>
      <c r="Q31" s="41">
        <v>0</v>
      </c>
      <c r="R31" s="26">
        <v>0</v>
      </c>
      <c r="S31" s="174">
        <f t="shared" si="2"/>
        <v>0</v>
      </c>
      <c r="T31" s="175">
        <v>0</v>
      </c>
      <c r="U31" s="26">
        <v>0</v>
      </c>
      <c r="V31" s="26">
        <v>0</v>
      </c>
      <c r="W31" s="26">
        <v>0</v>
      </c>
      <c r="X31" s="26">
        <v>0</v>
      </c>
      <c r="Y31" s="201">
        <v>1</v>
      </c>
      <c r="Z31" s="26">
        <v>1</v>
      </c>
    </row>
    <row r="32" spans="1:27" s="24" customFormat="1" ht="12.75" customHeight="1">
      <c r="A32" s="176" t="s">
        <v>54</v>
      </c>
      <c r="B32" s="361" t="s">
        <v>55</v>
      </c>
      <c r="C32" s="362"/>
      <c r="D32" s="363"/>
      <c r="E32" s="172">
        <v>4</v>
      </c>
      <c r="F32" s="188">
        <v>17</v>
      </c>
      <c r="G32" s="173">
        <v>15</v>
      </c>
      <c r="H32" s="188">
        <v>2</v>
      </c>
      <c r="I32" s="188">
        <v>0</v>
      </c>
      <c r="J32" s="41">
        <f t="shared" si="1"/>
        <v>13</v>
      </c>
      <c r="K32" s="26">
        <v>8</v>
      </c>
      <c r="L32" s="26">
        <v>0</v>
      </c>
      <c r="M32" s="26">
        <v>2</v>
      </c>
      <c r="N32" s="41">
        <v>3</v>
      </c>
      <c r="O32" s="26">
        <v>1</v>
      </c>
      <c r="P32" s="26">
        <v>2</v>
      </c>
      <c r="Q32" s="41">
        <v>0</v>
      </c>
      <c r="R32" s="26">
        <v>0</v>
      </c>
      <c r="S32" s="174">
        <f t="shared" si="2"/>
        <v>13</v>
      </c>
      <c r="T32" s="175">
        <v>0</v>
      </c>
      <c r="U32" s="26">
        <v>10</v>
      </c>
      <c r="V32" s="26">
        <v>4</v>
      </c>
      <c r="W32" s="26">
        <v>0</v>
      </c>
      <c r="X32" s="26">
        <v>0</v>
      </c>
      <c r="Y32" s="201">
        <v>6</v>
      </c>
      <c r="Z32" s="26">
        <v>3</v>
      </c>
    </row>
    <row r="33" spans="1:26" s="24" customFormat="1" ht="12.75" customHeight="1">
      <c r="A33" s="178" t="s">
        <v>56</v>
      </c>
      <c r="B33" s="463" t="s">
        <v>57</v>
      </c>
      <c r="C33" s="464"/>
      <c r="D33" s="465"/>
      <c r="E33" s="170">
        <v>5</v>
      </c>
      <c r="F33" s="48">
        <v>13</v>
      </c>
      <c r="G33" s="179">
        <v>11</v>
      </c>
      <c r="H33" s="48">
        <v>2</v>
      </c>
      <c r="I33" s="48">
        <v>0</v>
      </c>
      <c r="J33" s="41">
        <f t="shared" si="1"/>
        <v>9</v>
      </c>
      <c r="K33" s="43">
        <v>5</v>
      </c>
      <c r="L33" s="43">
        <v>1</v>
      </c>
      <c r="M33" s="43">
        <v>1</v>
      </c>
      <c r="N33" s="43">
        <v>2</v>
      </c>
      <c r="O33" s="43">
        <v>1</v>
      </c>
      <c r="P33" s="43">
        <v>1</v>
      </c>
      <c r="Q33" s="43">
        <v>0</v>
      </c>
      <c r="R33" s="43">
        <v>0</v>
      </c>
      <c r="S33" s="174">
        <f t="shared" si="2"/>
        <v>9</v>
      </c>
      <c r="T33" s="168">
        <v>0</v>
      </c>
      <c r="U33" s="43">
        <v>5</v>
      </c>
      <c r="V33" s="43">
        <v>4</v>
      </c>
      <c r="W33" s="43">
        <v>0</v>
      </c>
      <c r="X33" s="43">
        <v>0</v>
      </c>
      <c r="Y33" s="201">
        <v>7</v>
      </c>
      <c r="Z33" s="43">
        <v>1</v>
      </c>
    </row>
    <row r="34" spans="1:26" s="24" customFormat="1" ht="12.75" customHeight="1">
      <c r="A34" s="176" t="s">
        <v>58</v>
      </c>
      <c r="B34" s="361" t="s">
        <v>59</v>
      </c>
      <c r="C34" s="362"/>
      <c r="D34" s="363"/>
      <c r="E34" s="172">
        <v>3</v>
      </c>
      <c r="F34" s="188">
        <v>17</v>
      </c>
      <c r="G34" s="173">
        <v>15</v>
      </c>
      <c r="H34" s="188">
        <v>0</v>
      </c>
      <c r="I34" s="188">
        <v>2</v>
      </c>
      <c r="J34" s="41">
        <f t="shared" si="1"/>
        <v>14</v>
      </c>
      <c r="K34" s="26">
        <v>8</v>
      </c>
      <c r="L34" s="26">
        <v>1</v>
      </c>
      <c r="M34" s="26">
        <v>5</v>
      </c>
      <c r="N34" s="41">
        <v>0</v>
      </c>
      <c r="O34" s="26">
        <v>0</v>
      </c>
      <c r="P34" s="26">
        <v>0</v>
      </c>
      <c r="Q34" s="41">
        <v>0</v>
      </c>
      <c r="R34" s="26">
        <v>1</v>
      </c>
      <c r="S34" s="174">
        <f t="shared" si="2"/>
        <v>15</v>
      </c>
      <c r="T34" s="175">
        <v>0</v>
      </c>
      <c r="U34" s="26">
        <v>9</v>
      </c>
      <c r="V34" s="26">
        <v>7</v>
      </c>
      <c r="W34" s="26">
        <v>0</v>
      </c>
      <c r="X34" s="26">
        <v>1</v>
      </c>
      <c r="Y34" s="201">
        <v>3</v>
      </c>
      <c r="Z34" s="26">
        <v>3</v>
      </c>
    </row>
    <row r="35" spans="1:26" s="24" customFormat="1" ht="12.75" customHeight="1">
      <c r="A35" s="176" t="s">
        <v>60</v>
      </c>
      <c r="B35" s="354" t="s">
        <v>61</v>
      </c>
      <c r="C35" s="354"/>
      <c r="D35" s="354"/>
      <c r="E35" s="172">
        <v>31</v>
      </c>
      <c r="F35" s="188">
        <v>65</v>
      </c>
      <c r="G35" s="173">
        <v>52</v>
      </c>
      <c r="H35" s="188">
        <v>12</v>
      </c>
      <c r="I35" s="188">
        <v>1</v>
      </c>
      <c r="J35" s="41">
        <f t="shared" si="1"/>
        <v>38</v>
      </c>
      <c r="K35" s="26">
        <v>17</v>
      </c>
      <c r="L35" s="26">
        <v>0</v>
      </c>
      <c r="M35" s="26">
        <v>7</v>
      </c>
      <c r="N35" s="41">
        <v>14</v>
      </c>
      <c r="O35" s="26">
        <v>6</v>
      </c>
      <c r="P35" s="26">
        <v>7</v>
      </c>
      <c r="Q35" s="41">
        <v>1</v>
      </c>
      <c r="R35" s="26">
        <v>0</v>
      </c>
      <c r="S35" s="174">
        <f t="shared" si="2"/>
        <v>38</v>
      </c>
      <c r="T35" s="175">
        <v>0</v>
      </c>
      <c r="U35" s="26">
        <v>38</v>
      </c>
      <c r="V35" s="26">
        <v>5</v>
      </c>
      <c r="W35" s="26">
        <v>0</v>
      </c>
      <c r="X35" s="26">
        <v>0</v>
      </c>
      <c r="Y35" s="201">
        <v>45</v>
      </c>
      <c r="Z35" s="26">
        <v>23</v>
      </c>
    </row>
    <row r="36" spans="1:26" s="32" customFormat="1">
      <c r="A36" s="180" t="s">
        <v>62</v>
      </c>
      <c r="B36" s="364" t="s">
        <v>63</v>
      </c>
      <c r="C36" s="365"/>
      <c r="D36" s="365"/>
      <c r="E36" s="172">
        <v>1</v>
      </c>
      <c r="F36" s="191">
        <v>30</v>
      </c>
      <c r="G36" s="173">
        <v>24</v>
      </c>
      <c r="H36" s="191">
        <v>6</v>
      </c>
      <c r="I36" s="191">
        <v>0</v>
      </c>
      <c r="J36" s="41">
        <f t="shared" si="1"/>
        <v>13</v>
      </c>
      <c r="K36" s="31">
        <v>6</v>
      </c>
      <c r="L36" s="31">
        <v>1</v>
      </c>
      <c r="M36" s="31">
        <v>2</v>
      </c>
      <c r="N36" s="41">
        <v>4</v>
      </c>
      <c r="O36" s="31">
        <v>0</v>
      </c>
      <c r="P36" s="31">
        <v>4</v>
      </c>
      <c r="Q36" s="41">
        <v>0</v>
      </c>
      <c r="R36" s="31">
        <v>0</v>
      </c>
      <c r="S36" s="174">
        <f t="shared" si="2"/>
        <v>13</v>
      </c>
      <c r="T36" s="175">
        <v>1</v>
      </c>
      <c r="U36" s="31">
        <v>7</v>
      </c>
      <c r="V36" s="31">
        <v>5</v>
      </c>
      <c r="W36" s="31">
        <v>0</v>
      </c>
      <c r="X36" s="31">
        <v>1</v>
      </c>
      <c r="Y36" s="201">
        <v>11</v>
      </c>
      <c r="Z36" s="31">
        <v>3</v>
      </c>
    </row>
    <row r="37" spans="1:26" s="46" customFormat="1" ht="14.25" customHeight="1">
      <c r="A37" s="181" t="s">
        <v>64</v>
      </c>
      <c r="B37" s="462" t="s">
        <v>65</v>
      </c>
      <c r="C37" s="462"/>
      <c r="D37" s="462"/>
      <c r="E37" s="172">
        <f>E38+E39+E40+E41+E42+E43+E44+E45+E46+E47+E48</f>
        <v>3</v>
      </c>
      <c r="F37" s="172">
        <f>G37+H37+I37</f>
        <v>112</v>
      </c>
      <c r="G37" s="172">
        <f t="shared" ref="G37:Y37" si="3">G38+G39+G40+G41+G42+G43+G44+G45+G46+G47+G48</f>
        <v>105</v>
      </c>
      <c r="H37" s="172">
        <f t="shared" si="3"/>
        <v>7</v>
      </c>
      <c r="I37" s="172">
        <f t="shared" si="3"/>
        <v>0</v>
      </c>
      <c r="J37" s="172">
        <f t="shared" si="1"/>
        <v>80</v>
      </c>
      <c r="K37" s="172">
        <f t="shared" si="3"/>
        <v>53</v>
      </c>
      <c r="L37" s="172">
        <f t="shared" si="3"/>
        <v>3</v>
      </c>
      <c r="M37" s="172">
        <f t="shared" si="3"/>
        <v>12</v>
      </c>
      <c r="N37" s="172">
        <f t="shared" si="3"/>
        <v>12</v>
      </c>
      <c r="O37" s="172">
        <f t="shared" si="3"/>
        <v>2</v>
      </c>
      <c r="P37" s="172">
        <f t="shared" si="3"/>
        <v>7</v>
      </c>
      <c r="Q37" s="172">
        <f t="shared" si="3"/>
        <v>3</v>
      </c>
      <c r="R37" s="172">
        <f t="shared" si="3"/>
        <v>0</v>
      </c>
      <c r="S37" s="172">
        <f t="shared" si="3"/>
        <v>80</v>
      </c>
      <c r="T37" s="172">
        <f t="shared" si="3"/>
        <v>1</v>
      </c>
      <c r="U37" s="172">
        <f t="shared" si="3"/>
        <v>66</v>
      </c>
      <c r="V37" s="172">
        <f t="shared" si="3"/>
        <v>15</v>
      </c>
      <c r="W37" s="172">
        <f t="shared" si="3"/>
        <v>0</v>
      </c>
      <c r="X37" s="172">
        <f t="shared" si="3"/>
        <v>3</v>
      </c>
      <c r="Y37" s="172">
        <f t="shared" si="3"/>
        <v>27</v>
      </c>
      <c r="Z37" s="172"/>
    </row>
    <row r="38" spans="1:26" s="24" customFormat="1" ht="12.75" customHeight="1">
      <c r="A38" s="176" t="s">
        <v>66</v>
      </c>
      <c r="B38" s="354" t="s">
        <v>67</v>
      </c>
      <c r="C38" s="354"/>
      <c r="D38" s="354"/>
      <c r="E38" s="172">
        <v>0</v>
      </c>
      <c r="F38" s="188">
        <v>14</v>
      </c>
      <c r="G38" s="173">
        <v>14</v>
      </c>
      <c r="H38" s="188">
        <v>0</v>
      </c>
      <c r="I38" s="188">
        <v>0</v>
      </c>
      <c r="J38" s="41">
        <v>6</v>
      </c>
      <c r="K38" s="26">
        <v>3</v>
      </c>
      <c r="L38" s="26">
        <v>1</v>
      </c>
      <c r="M38" s="26">
        <v>1</v>
      </c>
      <c r="N38" s="41">
        <v>1</v>
      </c>
      <c r="O38" s="26">
        <v>0</v>
      </c>
      <c r="P38" s="26">
        <v>1</v>
      </c>
      <c r="Q38" s="41">
        <v>0</v>
      </c>
      <c r="R38" s="26">
        <v>0</v>
      </c>
      <c r="S38" s="174">
        <v>6</v>
      </c>
      <c r="T38" s="175">
        <v>0</v>
      </c>
      <c r="U38" s="26">
        <v>2</v>
      </c>
      <c r="V38" s="26">
        <v>1</v>
      </c>
      <c r="W38" s="26">
        <v>0</v>
      </c>
      <c r="X38" s="26">
        <v>2</v>
      </c>
      <c r="Y38" s="201">
        <v>8</v>
      </c>
      <c r="Z38" s="26">
        <v>2</v>
      </c>
    </row>
    <row r="39" spans="1:26" s="24" customFormat="1" ht="12.75" customHeight="1">
      <c r="A39" s="176" t="s">
        <v>68</v>
      </c>
      <c r="B39" s="336" t="s">
        <v>69</v>
      </c>
      <c r="C39" s="336"/>
      <c r="D39" s="336"/>
      <c r="E39" s="172">
        <v>0</v>
      </c>
      <c r="F39" s="188">
        <v>0</v>
      </c>
      <c r="G39" s="173">
        <v>0</v>
      </c>
      <c r="H39" s="188">
        <v>0</v>
      </c>
      <c r="I39" s="188">
        <v>0</v>
      </c>
      <c r="J39" s="41">
        <v>0</v>
      </c>
      <c r="K39" s="26">
        <v>0</v>
      </c>
      <c r="L39" s="26">
        <v>0</v>
      </c>
      <c r="M39" s="26">
        <v>0</v>
      </c>
      <c r="N39" s="41">
        <v>0</v>
      </c>
      <c r="O39" s="26">
        <v>0</v>
      </c>
      <c r="P39" s="26">
        <v>0</v>
      </c>
      <c r="Q39" s="41">
        <v>0</v>
      </c>
      <c r="R39" s="26">
        <v>0</v>
      </c>
      <c r="S39" s="174">
        <v>0</v>
      </c>
      <c r="T39" s="175">
        <v>0</v>
      </c>
      <c r="U39" s="26">
        <v>0</v>
      </c>
      <c r="V39" s="26">
        <v>0</v>
      </c>
      <c r="W39" s="26">
        <v>0</v>
      </c>
      <c r="X39" s="26">
        <v>0</v>
      </c>
      <c r="Y39" s="201">
        <v>0</v>
      </c>
      <c r="Z39" s="26">
        <v>0</v>
      </c>
    </row>
    <row r="40" spans="1:26" s="24" customFormat="1" ht="12.75" customHeight="1">
      <c r="A40" s="176" t="s">
        <v>70</v>
      </c>
      <c r="B40" s="355" t="s">
        <v>71</v>
      </c>
      <c r="C40" s="356"/>
      <c r="D40" s="357"/>
      <c r="E40" s="172">
        <v>0</v>
      </c>
      <c r="F40" s="188">
        <v>2</v>
      </c>
      <c r="G40" s="173">
        <v>2</v>
      </c>
      <c r="H40" s="188">
        <v>0</v>
      </c>
      <c r="I40" s="188">
        <v>0</v>
      </c>
      <c r="J40" s="41">
        <v>1</v>
      </c>
      <c r="K40" s="26">
        <v>1</v>
      </c>
      <c r="L40" s="26">
        <v>0</v>
      </c>
      <c r="M40" s="26">
        <v>0</v>
      </c>
      <c r="N40" s="41">
        <v>0</v>
      </c>
      <c r="O40" s="26">
        <v>0</v>
      </c>
      <c r="P40" s="26">
        <v>0</v>
      </c>
      <c r="Q40" s="41">
        <v>0</v>
      </c>
      <c r="R40" s="26">
        <v>0</v>
      </c>
      <c r="S40" s="174">
        <v>1</v>
      </c>
      <c r="T40" s="175">
        <v>0</v>
      </c>
      <c r="U40" s="26">
        <v>0</v>
      </c>
      <c r="V40" s="26">
        <v>0</v>
      </c>
      <c r="W40" s="26">
        <v>0</v>
      </c>
      <c r="X40" s="26">
        <v>0</v>
      </c>
      <c r="Y40" s="201">
        <v>1</v>
      </c>
      <c r="Z40" s="26">
        <v>0</v>
      </c>
    </row>
    <row r="41" spans="1:26" s="32" customFormat="1" ht="12.75" customHeight="1">
      <c r="A41" s="180" t="s">
        <v>72</v>
      </c>
      <c r="B41" s="361" t="s">
        <v>73</v>
      </c>
      <c r="C41" s="362"/>
      <c r="D41" s="363"/>
      <c r="E41" s="170">
        <v>0</v>
      </c>
      <c r="F41" s="192">
        <v>6</v>
      </c>
      <c r="G41" s="179">
        <v>6</v>
      </c>
      <c r="H41" s="192">
        <v>0</v>
      </c>
      <c r="I41" s="192">
        <v>0</v>
      </c>
      <c r="J41" s="43">
        <v>4</v>
      </c>
      <c r="K41" s="30">
        <v>3</v>
      </c>
      <c r="L41" s="30">
        <v>0</v>
      </c>
      <c r="M41" s="30">
        <v>1</v>
      </c>
      <c r="N41" s="43">
        <v>0</v>
      </c>
      <c r="O41" s="30">
        <v>0</v>
      </c>
      <c r="P41" s="30">
        <v>0</v>
      </c>
      <c r="Q41" s="43">
        <v>0</v>
      </c>
      <c r="R41" s="30">
        <v>0</v>
      </c>
      <c r="S41" s="167">
        <v>4</v>
      </c>
      <c r="T41" s="168">
        <v>0</v>
      </c>
      <c r="U41" s="30">
        <v>2</v>
      </c>
      <c r="V41" s="30">
        <v>0</v>
      </c>
      <c r="W41" s="30">
        <v>0</v>
      </c>
      <c r="X41" s="30">
        <v>0</v>
      </c>
      <c r="Y41" s="201">
        <v>2</v>
      </c>
      <c r="Z41" s="30">
        <v>1</v>
      </c>
    </row>
    <row r="42" spans="1:26" s="32" customFormat="1" ht="12.75" customHeight="1">
      <c r="A42" s="180" t="s">
        <v>74</v>
      </c>
      <c r="B42" s="361" t="s">
        <v>75</v>
      </c>
      <c r="C42" s="362"/>
      <c r="D42" s="363"/>
      <c r="E42" s="170">
        <v>0</v>
      </c>
      <c r="F42" s="192">
        <v>0</v>
      </c>
      <c r="G42" s="179">
        <v>0</v>
      </c>
      <c r="H42" s="192">
        <v>0</v>
      </c>
      <c r="I42" s="192">
        <v>0</v>
      </c>
      <c r="J42" s="43">
        <v>0</v>
      </c>
      <c r="K42" s="30">
        <v>0</v>
      </c>
      <c r="L42" s="30">
        <v>0</v>
      </c>
      <c r="M42" s="30">
        <v>0</v>
      </c>
      <c r="N42" s="43">
        <v>0</v>
      </c>
      <c r="O42" s="30">
        <v>0</v>
      </c>
      <c r="P42" s="30">
        <v>0</v>
      </c>
      <c r="Q42" s="43">
        <v>0</v>
      </c>
      <c r="R42" s="30">
        <v>0</v>
      </c>
      <c r="S42" s="167">
        <v>0</v>
      </c>
      <c r="T42" s="168">
        <v>0</v>
      </c>
      <c r="U42" s="30">
        <v>0</v>
      </c>
      <c r="V42" s="30">
        <v>0</v>
      </c>
      <c r="W42" s="30">
        <v>0</v>
      </c>
      <c r="X42" s="30">
        <v>0</v>
      </c>
      <c r="Y42" s="201">
        <v>0</v>
      </c>
      <c r="Z42" s="30">
        <v>0</v>
      </c>
    </row>
    <row r="43" spans="1:26" s="24" customFormat="1" ht="12.75" customHeight="1">
      <c r="A43" s="176" t="s">
        <v>76</v>
      </c>
      <c r="B43" s="361" t="s">
        <v>77</v>
      </c>
      <c r="C43" s="362"/>
      <c r="D43" s="363"/>
      <c r="E43" s="172">
        <v>0</v>
      </c>
      <c r="F43" s="188">
        <v>19</v>
      </c>
      <c r="G43" s="173">
        <v>18</v>
      </c>
      <c r="H43" s="188">
        <v>1</v>
      </c>
      <c r="I43" s="188">
        <v>0</v>
      </c>
      <c r="J43" s="41">
        <v>12</v>
      </c>
      <c r="K43" s="26">
        <v>6</v>
      </c>
      <c r="L43" s="26">
        <v>0</v>
      </c>
      <c r="M43" s="26">
        <v>3</v>
      </c>
      <c r="N43" s="41">
        <v>3</v>
      </c>
      <c r="O43" s="26">
        <v>1</v>
      </c>
      <c r="P43" s="26">
        <v>0</v>
      </c>
      <c r="Q43" s="41">
        <v>2</v>
      </c>
      <c r="R43" s="26">
        <v>0</v>
      </c>
      <c r="S43" s="174">
        <v>12</v>
      </c>
      <c r="T43" s="175">
        <v>1</v>
      </c>
      <c r="U43" s="26">
        <v>8</v>
      </c>
      <c r="V43" s="26">
        <v>5</v>
      </c>
      <c r="W43" s="26">
        <v>0</v>
      </c>
      <c r="X43" s="26">
        <v>1</v>
      </c>
      <c r="Y43" s="201">
        <v>5</v>
      </c>
      <c r="Z43" s="26">
        <v>1</v>
      </c>
    </row>
    <row r="44" spans="1:26" s="24" customFormat="1" ht="12.75" customHeight="1">
      <c r="A44" s="176" t="s">
        <v>78</v>
      </c>
      <c r="B44" s="361" t="s">
        <v>79</v>
      </c>
      <c r="C44" s="362"/>
      <c r="D44" s="363"/>
      <c r="E44" s="172">
        <v>1</v>
      </c>
      <c r="F44" s="188">
        <v>11</v>
      </c>
      <c r="G44" s="173">
        <v>10</v>
      </c>
      <c r="H44" s="188">
        <v>1</v>
      </c>
      <c r="I44" s="188">
        <v>0</v>
      </c>
      <c r="J44" s="41">
        <v>10</v>
      </c>
      <c r="K44" s="26">
        <v>7</v>
      </c>
      <c r="L44" s="26">
        <v>0</v>
      </c>
      <c r="M44" s="26">
        <v>2</v>
      </c>
      <c r="N44" s="41">
        <v>1</v>
      </c>
      <c r="O44" s="26">
        <v>0</v>
      </c>
      <c r="P44" s="26">
        <v>1</v>
      </c>
      <c r="Q44" s="41">
        <v>0</v>
      </c>
      <c r="R44" s="26">
        <v>0</v>
      </c>
      <c r="S44" s="174">
        <v>10</v>
      </c>
      <c r="T44" s="175">
        <v>0</v>
      </c>
      <c r="U44" s="26">
        <v>10</v>
      </c>
      <c r="V44" s="26">
        <v>4</v>
      </c>
      <c r="W44" s="26">
        <v>0</v>
      </c>
      <c r="X44" s="26">
        <v>0</v>
      </c>
      <c r="Y44" s="201">
        <v>1</v>
      </c>
      <c r="Z44" s="26">
        <v>2</v>
      </c>
    </row>
    <row r="45" spans="1:26" s="24" customFormat="1" ht="12.75" customHeight="1">
      <c r="A45" s="176" t="s">
        <v>80</v>
      </c>
      <c r="B45" s="361" t="s">
        <v>81</v>
      </c>
      <c r="C45" s="362"/>
      <c r="D45" s="363"/>
      <c r="E45" s="172">
        <v>0</v>
      </c>
      <c r="F45" s="188">
        <v>0</v>
      </c>
      <c r="G45" s="173">
        <v>0</v>
      </c>
      <c r="H45" s="188">
        <v>0</v>
      </c>
      <c r="I45" s="188">
        <v>0</v>
      </c>
      <c r="J45" s="41">
        <v>0</v>
      </c>
      <c r="K45" s="26">
        <v>0</v>
      </c>
      <c r="L45" s="26">
        <v>0</v>
      </c>
      <c r="M45" s="26">
        <v>0</v>
      </c>
      <c r="N45" s="41">
        <v>0</v>
      </c>
      <c r="O45" s="26">
        <v>0</v>
      </c>
      <c r="P45" s="26">
        <v>0</v>
      </c>
      <c r="Q45" s="41">
        <v>0</v>
      </c>
      <c r="R45" s="26">
        <v>0</v>
      </c>
      <c r="S45" s="174">
        <v>0</v>
      </c>
      <c r="T45" s="175">
        <v>0</v>
      </c>
      <c r="U45" s="26">
        <v>0</v>
      </c>
      <c r="V45" s="26">
        <v>0</v>
      </c>
      <c r="W45" s="26">
        <v>0</v>
      </c>
      <c r="X45" s="26">
        <v>0</v>
      </c>
      <c r="Y45" s="201">
        <v>0</v>
      </c>
      <c r="Z45" s="26">
        <v>0</v>
      </c>
    </row>
    <row r="46" spans="1:26" s="24" customFormat="1" ht="12.75" customHeight="1">
      <c r="A46" s="176" t="s">
        <v>82</v>
      </c>
      <c r="B46" s="361" t="s">
        <v>83</v>
      </c>
      <c r="C46" s="362"/>
      <c r="D46" s="363"/>
      <c r="E46" s="172">
        <v>1</v>
      </c>
      <c r="F46" s="188">
        <v>48</v>
      </c>
      <c r="G46" s="173">
        <v>46</v>
      </c>
      <c r="H46" s="188">
        <v>2</v>
      </c>
      <c r="I46" s="188">
        <v>0</v>
      </c>
      <c r="J46" s="41">
        <v>39</v>
      </c>
      <c r="K46" s="26">
        <v>30</v>
      </c>
      <c r="L46" s="26">
        <v>2</v>
      </c>
      <c r="M46" s="26">
        <v>1</v>
      </c>
      <c r="N46" s="41">
        <v>6</v>
      </c>
      <c r="O46" s="26">
        <v>1</v>
      </c>
      <c r="P46" s="26">
        <v>4</v>
      </c>
      <c r="Q46" s="41">
        <v>1</v>
      </c>
      <c r="R46" s="26">
        <v>0</v>
      </c>
      <c r="S46" s="174">
        <v>39</v>
      </c>
      <c r="T46" s="175">
        <v>0</v>
      </c>
      <c r="U46" s="26">
        <v>37</v>
      </c>
      <c r="V46" s="26">
        <v>2</v>
      </c>
      <c r="W46" s="26">
        <v>0</v>
      </c>
      <c r="X46" s="26">
        <v>0</v>
      </c>
      <c r="Y46" s="201">
        <v>8</v>
      </c>
      <c r="Z46" s="26">
        <v>3</v>
      </c>
    </row>
    <row r="47" spans="1:26" s="24" customFormat="1" ht="12.75" customHeight="1">
      <c r="A47" s="176" t="s">
        <v>84</v>
      </c>
      <c r="B47" s="361" t="s">
        <v>85</v>
      </c>
      <c r="C47" s="362"/>
      <c r="D47" s="363"/>
      <c r="E47" s="172">
        <v>0</v>
      </c>
      <c r="F47" s="188">
        <v>0</v>
      </c>
      <c r="G47" s="173">
        <v>0</v>
      </c>
      <c r="H47" s="188">
        <v>0</v>
      </c>
      <c r="I47" s="188">
        <v>0</v>
      </c>
      <c r="J47" s="41">
        <v>0</v>
      </c>
      <c r="K47" s="26">
        <v>0</v>
      </c>
      <c r="L47" s="26">
        <v>0</v>
      </c>
      <c r="M47" s="26">
        <v>0</v>
      </c>
      <c r="N47" s="41">
        <v>0</v>
      </c>
      <c r="O47" s="26">
        <v>0</v>
      </c>
      <c r="P47" s="26">
        <v>0</v>
      </c>
      <c r="Q47" s="41">
        <v>0</v>
      </c>
      <c r="R47" s="26">
        <v>0</v>
      </c>
      <c r="S47" s="174">
        <v>0</v>
      </c>
      <c r="T47" s="175">
        <v>0</v>
      </c>
      <c r="U47" s="26">
        <v>0</v>
      </c>
      <c r="V47" s="26">
        <v>0</v>
      </c>
      <c r="W47" s="26">
        <v>0</v>
      </c>
      <c r="X47" s="26">
        <v>0</v>
      </c>
      <c r="Y47" s="201">
        <v>0</v>
      </c>
      <c r="Z47" s="26">
        <v>0</v>
      </c>
    </row>
    <row r="48" spans="1:26" s="24" customFormat="1">
      <c r="A48" s="176" t="s">
        <v>86</v>
      </c>
      <c r="B48" s="355" t="s">
        <v>63</v>
      </c>
      <c r="C48" s="356"/>
      <c r="D48" s="357"/>
      <c r="E48" s="172">
        <v>1</v>
      </c>
      <c r="F48" s="188">
        <v>13</v>
      </c>
      <c r="G48" s="173">
        <v>9</v>
      </c>
      <c r="H48" s="188">
        <v>3</v>
      </c>
      <c r="I48" s="188">
        <v>0</v>
      </c>
      <c r="J48" s="41">
        <v>8</v>
      </c>
      <c r="K48" s="26">
        <v>3</v>
      </c>
      <c r="L48" s="26">
        <v>0</v>
      </c>
      <c r="M48" s="26">
        <v>4</v>
      </c>
      <c r="N48" s="41">
        <v>1</v>
      </c>
      <c r="O48" s="26">
        <v>0</v>
      </c>
      <c r="P48" s="26">
        <v>1</v>
      </c>
      <c r="Q48" s="41">
        <v>0</v>
      </c>
      <c r="R48" s="26">
        <v>0</v>
      </c>
      <c r="S48" s="174">
        <v>8</v>
      </c>
      <c r="T48" s="175">
        <v>0</v>
      </c>
      <c r="U48" s="26">
        <v>7</v>
      </c>
      <c r="V48" s="26">
        <v>3</v>
      </c>
      <c r="W48" s="26">
        <v>0</v>
      </c>
      <c r="X48" s="26">
        <v>0</v>
      </c>
      <c r="Y48" s="201">
        <v>2</v>
      </c>
      <c r="Z48" s="26">
        <v>0</v>
      </c>
    </row>
    <row r="49" spans="1:26" s="50" customFormat="1" ht="14.25" customHeight="1">
      <c r="A49" s="169" t="s">
        <v>87</v>
      </c>
      <c r="B49" s="446" t="s">
        <v>88</v>
      </c>
      <c r="C49" s="447"/>
      <c r="D49" s="448"/>
      <c r="E49" s="170">
        <f>E50+E51+E52+E54+E55+E56</f>
        <v>6</v>
      </c>
      <c r="F49" s="170">
        <f>G49+H49+I49</f>
        <v>48</v>
      </c>
      <c r="G49" s="170">
        <f t="shared" ref="G49:Y49" si="4">G50+G51+G52+G54+G55+G56</f>
        <v>40</v>
      </c>
      <c r="H49" s="170">
        <f t="shared" si="4"/>
        <v>7</v>
      </c>
      <c r="I49" s="170">
        <f t="shared" si="4"/>
        <v>1</v>
      </c>
      <c r="J49" s="170">
        <f>K49+L49+M49+N49</f>
        <v>25</v>
      </c>
      <c r="K49" s="170">
        <f t="shared" si="4"/>
        <v>12</v>
      </c>
      <c r="L49" s="170">
        <f t="shared" si="4"/>
        <v>3</v>
      </c>
      <c r="M49" s="170">
        <f t="shared" si="4"/>
        <v>4</v>
      </c>
      <c r="N49" s="170">
        <f t="shared" si="4"/>
        <v>6</v>
      </c>
      <c r="O49" s="170">
        <f t="shared" si="4"/>
        <v>0</v>
      </c>
      <c r="P49" s="170">
        <f t="shared" si="4"/>
        <v>6</v>
      </c>
      <c r="Q49" s="170">
        <f t="shared" si="4"/>
        <v>0</v>
      </c>
      <c r="R49" s="170">
        <f t="shared" si="4"/>
        <v>1</v>
      </c>
      <c r="S49" s="170">
        <f t="shared" si="4"/>
        <v>26</v>
      </c>
      <c r="T49" s="170">
        <f t="shared" si="4"/>
        <v>0</v>
      </c>
      <c r="U49" s="170">
        <f t="shared" si="4"/>
        <v>17</v>
      </c>
      <c r="V49" s="170">
        <f t="shared" si="4"/>
        <v>10</v>
      </c>
      <c r="W49" s="170">
        <f t="shared" si="4"/>
        <v>0</v>
      </c>
      <c r="X49" s="170">
        <f t="shared" si="4"/>
        <v>0</v>
      </c>
      <c r="Y49" s="170">
        <f t="shared" si="4"/>
        <v>20</v>
      </c>
      <c r="Z49" s="170"/>
    </row>
    <row r="50" spans="1:26" s="24" customFormat="1" ht="12.75" customHeight="1">
      <c r="A50" s="176" t="s">
        <v>89</v>
      </c>
      <c r="B50" s="361" t="s">
        <v>90</v>
      </c>
      <c r="C50" s="362"/>
      <c r="D50" s="363"/>
      <c r="E50" s="172">
        <v>0</v>
      </c>
      <c r="F50" s="188">
        <v>5</v>
      </c>
      <c r="G50" s="173">
        <v>5</v>
      </c>
      <c r="H50" s="188">
        <v>0</v>
      </c>
      <c r="I50" s="188">
        <v>0</v>
      </c>
      <c r="J50" s="41">
        <v>3</v>
      </c>
      <c r="K50" s="26">
        <v>1</v>
      </c>
      <c r="L50" s="26">
        <v>0</v>
      </c>
      <c r="M50" s="26">
        <v>2</v>
      </c>
      <c r="N50" s="41">
        <v>0</v>
      </c>
      <c r="O50" s="26">
        <v>0</v>
      </c>
      <c r="P50" s="26">
        <v>0</v>
      </c>
      <c r="Q50" s="41">
        <v>0</v>
      </c>
      <c r="R50" s="26">
        <v>0</v>
      </c>
      <c r="S50" s="174">
        <v>3</v>
      </c>
      <c r="T50" s="175">
        <v>0</v>
      </c>
      <c r="U50" s="26">
        <v>1</v>
      </c>
      <c r="V50" s="26">
        <v>3</v>
      </c>
      <c r="W50" s="26">
        <v>0</v>
      </c>
      <c r="X50" s="26">
        <v>0</v>
      </c>
      <c r="Y50" s="201">
        <v>2</v>
      </c>
      <c r="Z50" s="26">
        <v>2</v>
      </c>
    </row>
    <row r="51" spans="1:26" s="24" customFormat="1" ht="12.75" customHeight="1">
      <c r="A51" s="176" t="s">
        <v>91</v>
      </c>
      <c r="B51" s="361" t="s">
        <v>92</v>
      </c>
      <c r="C51" s="362"/>
      <c r="D51" s="363"/>
      <c r="E51" s="172">
        <v>0</v>
      </c>
      <c r="F51" s="188">
        <v>0</v>
      </c>
      <c r="G51" s="173">
        <v>0</v>
      </c>
      <c r="H51" s="188">
        <v>0</v>
      </c>
      <c r="I51" s="188">
        <v>0</v>
      </c>
      <c r="J51" s="41">
        <v>0</v>
      </c>
      <c r="K51" s="26">
        <v>0</v>
      </c>
      <c r="L51" s="26">
        <v>0</v>
      </c>
      <c r="M51" s="26">
        <v>0</v>
      </c>
      <c r="N51" s="41">
        <v>0</v>
      </c>
      <c r="O51" s="26">
        <v>0</v>
      </c>
      <c r="P51" s="26">
        <v>0</v>
      </c>
      <c r="Q51" s="41">
        <v>0</v>
      </c>
      <c r="R51" s="26">
        <v>0</v>
      </c>
      <c r="S51" s="174">
        <v>0</v>
      </c>
      <c r="T51" s="175">
        <v>0</v>
      </c>
      <c r="U51" s="26">
        <v>0</v>
      </c>
      <c r="V51" s="26">
        <v>0</v>
      </c>
      <c r="W51" s="26">
        <v>0</v>
      </c>
      <c r="X51" s="26">
        <v>0</v>
      </c>
      <c r="Y51" s="201">
        <v>0</v>
      </c>
      <c r="Z51" s="26">
        <v>0</v>
      </c>
    </row>
    <row r="52" spans="1:26" s="24" customFormat="1" ht="12.75" customHeight="1">
      <c r="A52" s="176" t="s">
        <v>93</v>
      </c>
      <c r="B52" s="361" t="s">
        <v>94</v>
      </c>
      <c r="C52" s="362"/>
      <c r="D52" s="363"/>
      <c r="E52" s="172">
        <v>1</v>
      </c>
      <c r="F52" s="188">
        <v>8</v>
      </c>
      <c r="G52" s="173">
        <v>6</v>
      </c>
      <c r="H52" s="188">
        <v>2</v>
      </c>
      <c r="I52" s="188">
        <v>0</v>
      </c>
      <c r="J52" s="41">
        <v>3</v>
      </c>
      <c r="K52" s="26">
        <v>2</v>
      </c>
      <c r="L52" s="26">
        <v>1</v>
      </c>
      <c r="M52" s="26">
        <v>0</v>
      </c>
      <c r="N52" s="41">
        <v>0</v>
      </c>
      <c r="O52" s="26">
        <v>0</v>
      </c>
      <c r="P52" s="26">
        <v>0</v>
      </c>
      <c r="Q52" s="41">
        <v>0</v>
      </c>
      <c r="R52" s="26">
        <v>0</v>
      </c>
      <c r="S52" s="174">
        <v>3</v>
      </c>
      <c r="T52" s="175">
        <v>0</v>
      </c>
      <c r="U52" s="26">
        <v>2</v>
      </c>
      <c r="V52" s="26">
        <v>1</v>
      </c>
      <c r="W52" s="26">
        <v>0</v>
      </c>
      <c r="X52" s="26">
        <v>0</v>
      </c>
      <c r="Y52" s="201">
        <v>4</v>
      </c>
      <c r="Z52" s="26">
        <v>2</v>
      </c>
    </row>
    <row r="53" spans="1:26" s="32" customFormat="1" ht="12.75" customHeight="1">
      <c r="A53" s="180" t="s">
        <v>95</v>
      </c>
      <c r="B53" s="361" t="s">
        <v>96</v>
      </c>
      <c r="C53" s="362"/>
      <c r="D53" s="363"/>
      <c r="E53" s="170">
        <v>0</v>
      </c>
      <c r="F53" s="191">
        <v>0</v>
      </c>
      <c r="G53" s="173">
        <v>0</v>
      </c>
      <c r="H53" s="191">
        <v>0</v>
      </c>
      <c r="I53" s="191">
        <v>0</v>
      </c>
      <c r="J53" s="41">
        <v>0</v>
      </c>
      <c r="K53" s="31">
        <v>0</v>
      </c>
      <c r="L53" s="31">
        <v>0</v>
      </c>
      <c r="M53" s="31">
        <v>0</v>
      </c>
      <c r="N53" s="41">
        <v>0</v>
      </c>
      <c r="O53" s="31">
        <v>0</v>
      </c>
      <c r="P53" s="31">
        <v>0</v>
      </c>
      <c r="Q53" s="41">
        <v>0</v>
      </c>
      <c r="R53" s="31">
        <v>0</v>
      </c>
      <c r="S53" s="174">
        <v>0</v>
      </c>
      <c r="T53" s="175">
        <v>0</v>
      </c>
      <c r="U53" s="31">
        <v>0</v>
      </c>
      <c r="V53" s="31">
        <v>0</v>
      </c>
      <c r="W53" s="31">
        <v>0</v>
      </c>
      <c r="X53" s="31">
        <v>0</v>
      </c>
      <c r="Y53" s="201">
        <v>0</v>
      </c>
      <c r="Z53" s="31">
        <v>0</v>
      </c>
    </row>
    <row r="54" spans="1:26" s="32" customFormat="1" ht="12.75" customHeight="1">
      <c r="A54" s="180" t="s">
        <v>97</v>
      </c>
      <c r="B54" s="361" t="s">
        <v>255</v>
      </c>
      <c r="C54" s="362"/>
      <c r="D54" s="363"/>
      <c r="E54" s="172">
        <v>1</v>
      </c>
      <c r="F54" s="191">
        <v>9</v>
      </c>
      <c r="G54" s="173">
        <v>8</v>
      </c>
      <c r="H54" s="191">
        <v>1</v>
      </c>
      <c r="I54" s="191">
        <v>0</v>
      </c>
      <c r="J54" s="41">
        <v>8</v>
      </c>
      <c r="K54" s="31">
        <v>3</v>
      </c>
      <c r="L54" s="31">
        <v>2</v>
      </c>
      <c r="M54" s="31">
        <v>2</v>
      </c>
      <c r="N54" s="41">
        <v>1</v>
      </c>
      <c r="O54" s="31">
        <v>0</v>
      </c>
      <c r="P54" s="31">
        <v>1</v>
      </c>
      <c r="Q54" s="41">
        <v>0</v>
      </c>
      <c r="R54" s="31">
        <v>0</v>
      </c>
      <c r="S54" s="174">
        <v>8</v>
      </c>
      <c r="T54" s="175">
        <v>0</v>
      </c>
      <c r="U54" s="31">
        <v>3</v>
      </c>
      <c r="V54" s="31">
        <v>5</v>
      </c>
      <c r="W54" s="31">
        <v>0</v>
      </c>
      <c r="X54" s="31">
        <v>0</v>
      </c>
      <c r="Y54" s="201">
        <v>1</v>
      </c>
      <c r="Z54" s="31">
        <v>2</v>
      </c>
    </row>
    <row r="55" spans="1:26" s="24" customFormat="1" ht="12.75" customHeight="1">
      <c r="A55" s="176" t="s">
        <v>99</v>
      </c>
      <c r="B55" s="361" t="s">
        <v>100</v>
      </c>
      <c r="C55" s="362"/>
      <c r="D55" s="363"/>
      <c r="E55" s="172">
        <v>1</v>
      </c>
      <c r="F55" s="188">
        <v>10</v>
      </c>
      <c r="G55" s="173">
        <v>8</v>
      </c>
      <c r="H55" s="188">
        <v>2</v>
      </c>
      <c r="I55" s="188">
        <v>0</v>
      </c>
      <c r="J55" s="41">
        <v>4</v>
      </c>
      <c r="K55" s="26">
        <v>3</v>
      </c>
      <c r="L55" s="26">
        <v>0</v>
      </c>
      <c r="M55" s="26">
        <v>0</v>
      </c>
      <c r="N55" s="41">
        <v>1</v>
      </c>
      <c r="O55" s="26">
        <v>0</v>
      </c>
      <c r="P55" s="26">
        <v>1</v>
      </c>
      <c r="Q55" s="41">
        <v>0</v>
      </c>
      <c r="R55" s="26">
        <v>1</v>
      </c>
      <c r="S55" s="174">
        <v>5</v>
      </c>
      <c r="T55" s="175">
        <v>0</v>
      </c>
      <c r="U55" s="26">
        <v>6</v>
      </c>
      <c r="V55" s="26">
        <v>0</v>
      </c>
      <c r="W55" s="26">
        <v>0</v>
      </c>
      <c r="X55" s="26">
        <v>0</v>
      </c>
      <c r="Y55" s="201">
        <v>4</v>
      </c>
      <c r="Z55" s="26">
        <v>1</v>
      </c>
    </row>
    <row r="56" spans="1:26" s="24" customFormat="1">
      <c r="A56" s="176" t="s">
        <v>101</v>
      </c>
      <c r="B56" s="355" t="s">
        <v>63</v>
      </c>
      <c r="C56" s="356"/>
      <c r="D56" s="357"/>
      <c r="E56" s="172">
        <v>3</v>
      </c>
      <c r="F56" s="188">
        <v>16</v>
      </c>
      <c r="G56" s="173">
        <v>13</v>
      </c>
      <c r="H56" s="188">
        <v>2</v>
      </c>
      <c r="I56" s="188">
        <v>1</v>
      </c>
      <c r="J56" s="41">
        <v>7</v>
      </c>
      <c r="K56" s="26">
        <v>3</v>
      </c>
      <c r="L56" s="26">
        <v>0</v>
      </c>
      <c r="M56" s="26">
        <v>0</v>
      </c>
      <c r="N56" s="41">
        <v>4</v>
      </c>
      <c r="O56" s="26">
        <v>0</v>
      </c>
      <c r="P56" s="26">
        <v>4</v>
      </c>
      <c r="Q56" s="41">
        <v>0</v>
      </c>
      <c r="R56" s="26">
        <v>0</v>
      </c>
      <c r="S56" s="174">
        <v>7</v>
      </c>
      <c r="T56" s="175">
        <v>0</v>
      </c>
      <c r="U56" s="26">
        <v>5</v>
      </c>
      <c r="V56" s="26">
        <v>1</v>
      </c>
      <c r="W56" s="26">
        <v>0</v>
      </c>
      <c r="X56" s="26">
        <v>0</v>
      </c>
      <c r="Y56" s="201">
        <v>9</v>
      </c>
      <c r="Z56" s="26">
        <v>4</v>
      </c>
    </row>
    <row r="57" spans="1:26" s="46" customFormat="1" ht="14.25" customHeight="1">
      <c r="A57" s="169" t="s">
        <v>102</v>
      </c>
      <c r="B57" s="446" t="s">
        <v>103</v>
      </c>
      <c r="C57" s="447"/>
      <c r="D57" s="448"/>
      <c r="E57" s="172">
        <f>E58+E59+E60+E61+E62+E63+E64+E65+E66+E67+E68+E69+E70</f>
        <v>20</v>
      </c>
      <c r="F57" s="172">
        <f t="shared" ref="F57:Y57" si="5">F58+F59+F60+F61+F62+F63+F64+F65+F66+F67+F68+F69+F70</f>
        <v>168</v>
      </c>
      <c r="G57" s="172">
        <f t="shared" si="5"/>
        <v>137</v>
      </c>
      <c r="H57" s="172">
        <f t="shared" si="5"/>
        <v>30</v>
      </c>
      <c r="I57" s="172">
        <f t="shared" si="5"/>
        <v>1</v>
      </c>
      <c r="J57" s="172">
        <f>K57+L57+M57+N57</f>
        <v>122</v>
      </c>
      <c r="K57" s="172">
        <f t="shared" si="5"/>
        <v>75</v>
      </c>
      <c r="L57" s="172">
        <f t="shared" si="5"/>
        <v>18</v>
      </c>
      <c r="M57" s="172">
        <f t="shared" si="5"/>
        <v>13</v>
      </c>
      <c r="N57" s="172">
        <f t="shared" si="5"/>
        <v>16</v>
      </c>
      <c r="O57" s="172">
        <f t="shared" si="5"/>
        <v>3</v>
      </c>
      <c r="P57" s="172">
        <f t="shared" si="5"/>
        <v>13</v>
      </c>
      <c r="Q57" s="172">
        <f t="shared" si="5"/>
        <v>0</v>
      </c>
      <c r="R57" s="172">
        <f t="shared" si="5"/>
        <v>0</v>
      </c>
      <c r="S57" s="172">
        <f t="shared" si="5"/>
        <v>122</v>
      </c>
      <c r="T57" s="172">
        <f t="shared" si="5"/>
        <v>0</v>
      </c>
      <c r="U57" s="172">
        <f t="shared" si="5"/>
        <v>101</v>
      </c>
      <c r="V57" s="172">
        <f t="shared" si="5"/>
        <v>15</v>
      </c>
      <c r="W57" s="172">
        <f t="shared" si="5"/>
        <v>0</v>
      </c>
      <c r="X57" s="172">
        <f t="shared" si="5"/>
        <v>0</v>
      </c>
      <c r="Y57" s="172">
        <f t="shared" si="5"/>
        <v>35</v>
      </c>
      <c r="Z57" s="172"/>
    </row>
    <row r="58" spans="1:26" s="24" customFormat="1" ht="12.75" customHeight="1">
      <c r="A58" s="176" t="s">
        <v>104</v>
      </c>
      <c r="B58" s="361" t="s">
        <v>105</v>
      </c>
      <c r="C58" s="362"/>
      <c r="D58" s="363"/>
      <c r="E58" s="172">
        <v>10</v>
      </c>
      <c r="F58" s="188">
        <v>106</v>
      </c>
      <c r="G58" s="173">
        <v>85</v>
      </c>
      <c r="H58" s="188">
        <v>21</v>
      </c>
      <c r="I58" s="188">
        <v>0</v>
      </c>
      <c r="J58" s="41">
        <v>70</v>
      </c>
      <c r="K58" s="26">
        <v>52</v>
      </c>
      <c r="L58" s="26">
        <v>5</v>
      </c>
      <c r="M58" s="26">
        <v>5</v>
      </c>
      <c r="N58" s="41">
        <v>8</v>
      </c>
      <c r="O58" s="26">
        <v>0</v>
      </c>
      <c r="P58" s="26">
        <v>8</v>
      </c>
      <c r="Q58" s="41">
        <v>0</v>
      </c>
      <c r="R58" s="26">
        <v>0</v>
      </c>
      <c r="S58" s="174">
        <v>70</v>
      </c>
      <c r="T58" s="175">
        <v>0</v>
      </c>
      <c r="U58" s="26">
        <v>61</v>
      </c>
      <c r="V58" s="26">
        <v>5</v>
      </c>
      <c r="W58" s="26">
        <v>0</v>
      </c>
      <c r="X58" s="26">
        <v>0</v>
      </c>
      <c r="Y58" s="201">
        <v>25</v>
      </c>
      <c r="Z58" s="26">
        <v>4</v>
      </c>
    </row>
    <row r="59" spans="1:26" s="24" customFormat="1" ht="12.75" customHeight="1">
      <c r="A59" s="176" t="s">
        <v>106</v>
      </c>
      <c r="B59" s="361" t="s">
        <v>107</v>
      </c>
      <c r="C59" s="362"/>
      <c r="D59" s="363"/>
      <c r="E59" s="172">
        <v>4</v>
      </c>
      <c r="F59" s="188">
        <v>27</v>
      </c>
      <c r="G59" s="173">
        <v>21</v>
      </c>
      <c r="H59" s="188">
        <v>5</v>
      </c>
      <c r="I59" s="188">
        <v>1</v>
      </c>
      <c r="J59" s="41">
        <v>20</v>
      </c>
      <c r="K59" s="26">
        <v>10</v>
      </c>
      <c r="L59" s="26">
        <v>7</v>
      </c>
      <c r="M59" s="26">
        <v>1</v>
      </c>
      <c r="N59" s="41">
        <v>2</v>
      </c>
      <c r="O59" s="26">
        <v>1</v>
      </c>
      <c r="P59" s="26">
        <v>1</v>
      </c>
      <c r="Q59" s="41">
        <v>0</v>
      </c>
      <c r="R59" s="26">
        <v>0</v>
      </c>
      <c r="S59" s="174">
        <v>20</v>
      </c>
      <c r="T59" s="175">
        <v>0</v>
      </c>
      <c r="U59" s="26">
        <v>19</v>
      </c>
      <c r="V59" s="26">
        <v>3</v>
      </c>
      <c r="W59" s="26">
        <v>0</v>
      </c>
      <c r="X59" s="26">
        <v>0</v>
      </c>
      <c r="Y59" s="201">
        <v>5</v>
      </c>
      <c r="Z59" s="26">
        <v>0</v>
      </c>
    </row>
    <row r="60" spans="1:26" s="24" customFormat="1" ht="12.75" customHeight="1">
      <c r="A60" s="176" t="s">
        <v>108</v>
      </c>
      <c r="B60" s="361" t="s">
        <v>109</v>
      </c>
      <c r="C60" s="362"/>
      <c r="D60" s="363"/>
      <c r="E60" s="172">
        <v>2</v>
      </c>
      <c r="F60" s="188">
        <v>3</v>
      </c>
      <c r="G60" s="173">
        <v>3</v>
      </c>
      <c r="H60" s="188">
        <v>0</v>
      </c>
      <c r="I60" s="188">
        <v>0</v>
      </c>
      <c r="J60" s="41">
        <v>4</v>
      </c>
      <c r="K60" s="26">
        <v>1</v>
      </c>
      <c r="L60" s="26">
        <v>1</v>
      </c>
      <c r="M60" s="26">
        <v>1</v>
      </c>
      <c r="N60" s="41">
        <v>1</v>
      </c>
      <c r="O60" s="26">
        <v>0</v>
      </c>
      <c r="P60" s="26">
        <v>1</v>
      </c>
      <c r="Q60" s="41">
        <v>0</v>
      </c>
      <c r="R60" s="26">
        <v>0</v>
      </c>
      <c r="S60" s="174">
        <v>4</v>
      </c>
      <c r="T60" s="175">
        <v>0</v>
      </c>
      <c r="U60" s="26">
        <v>2</v>
      </c>
      <c r="V60" s="26">
        <v>0</v>
      </c>
      <c r="W60" s="26">
        <v>0</v>
      </c>
      <c r="X60" s="26">
        <v>0</v>
      </c>
      <c r="Y60" s="201">
        <v>1</v>
      </c>
      <c r="Z60" s="26">
        <v>0</v>
      </c>
    </row>
    <row r="61" spans="1:26" s="24" customFormat="1" ht="12.75" customHeight="1">
      <c r="A61" s="176" t="s">
        <v>110</v>
      </c>
      <c r="B61" s="361" t="s">
        <v>111</v>
      </c>
      <c r="C61" s="362"/>
      <c r="D61" s="363"/>
      <c r="E61" s="172">
        <v>0</v>
      </c>
      <c r="F61" s="188">
        <v>4</v>
      </c>
      <c r="G61" s="173">
        <v>3</v>
      </c>
      <c r="H61" s="188">
        <v>1</v>
      </c>
      <c r="I61" s="188">
        <v>0</v>
      </c>
      <c r="J61" s="41">
        <v>2</v>
      </c>
      <c r="K61" s="26">
        <v>1</v>
      </c>
      <c r="L61" s="26">
        <v>0</v>
      </c>
      <c r="M61" s="26">
        <v>1</v>
      </c>
      <c r="N61" s="41">
        <v>0</v>
      </c>
      <c r="O61" s="26">
        <v>0</v>
      </c>
      <c r="P61" s="26">
        <v>0</v>
      </c>
      <c r="Q61" s="41">
        <v>0</v>
      </c>
      <c r="R61" s="26">
        <v>0</v>
      </c>
      <c r="S61" s="174">
        <v>2</v>
      </c>
      <c r="T61" s="175">
        <v>0</v>
      </c>
      <c r="U61" s="26">
        <v>2</v>
      </c>
      <c r="V61" s="26">
        <v>0</v>
      </c>
      <c r="W61" s="26">
        <v>0</v>
      </c>
      <c r="X61" s="26">
        <v>0</v>
      </c>
      <c r="Y61" s="201">
        <v>1</v>
      </c>
      <c r="Z61" s="26">
        <v>0</v>
      </c>
    </row>
    <row r="62" spans="1:26" s="24" customFormat="1" ht="12.75" customHeight="1">
      <c r="A62" s="176" t="s">
        <v>112</v>
      </c>
      <c r="B62" s="361" t="s">
        <v>113</v>
      </c>
      <c r="C62" s="362"/>
      <c r="D62" s="363"/>
      <c r="E62" s="172">
        <v>0</v>
      </c>
      <c r="F62" s="188">
        <v>0</v>
      </c>
      <c r="G62" s="173">
        <v>0</v>
      </c>
      <c r="H62" s="188">
        <v>0</v>
      </c>
      <c r="I62" s="188">
        <v>0</v>
      </c>
      <c r="J62" s="41">
        <v>0</v>
      </c>
      <c r="K62" s="26">
        <v>0</v>
      </c>
      <c r="L62" s="26">
        <v>0</v>
      </c>
      <c r="M62" s="26">
        <v>0</v>
      </c>
      <c r="N62" s="41">
        <v>0</v>
      </c>
      <c r="O62" s="26">
        <v>0</v>
      </c>
      <c r="P62" s="26">
        <v>0</v>
      </c>
      <c r="Q62" s="41">
        <v>0</v>
      </c>
      <c r="R62" s="26">
        <v>0</v>
      </c>
      <c r="S62" s="174">
        <v>0</v>
      </c>
      <c r="T62" s="175">
        <v>0</v>
      </c>
      <c r="U62" s="26">
        <v>0</v>
      </c>
      <c r="V62" s="26">
        <v>0</v>
      </c>
      <c r="W62" s="26">
        <v>0</v>
      </c>
      <c r="X62" s="26">
        <v>0</v>
      </c>
      <c r="Y62" s="201">
        <v>0</v>
      </c>
      <c r="Z62" s="26">
        <v>0</v>
      </c>
    </row>
    <row r="63" spans="1:26" s="24" customFormat="1" ht="12.75" customHeight="1">
      <c r="A63" s="176" t="s">
        <v>114</v>
      </c>
      <c r="B63" s="361" t="s">
        <v>115</v>
      </c>
      <c r="C63" s="362"/>
      <c r="D63" s="363"/>
      <c r="E63" s="172">
        <v>0</v>
      </c>
      <c r="F63" s="188">
        <v>4</v>
      </c>
      <c r="G63" s="173">
        <v>4</v>
      </c>
      <c r="H63" s="188">
        <v>0</v>
      </c>
      <c r="I63" s="188">
        <v>0</v>
      </c>
      <c r="J63" s="41">
        <v>3</v>
      </c>
      <c r="K63" s="26">
        <v>2</v>
      </c>
      <c r="L63" s="26">
        <v>0</v>
      </c>
      <c r="M63" s="26">
        <v>1</v>
      </c>
      <c r="N63" s="41">
        <v>0</v>
      </c>
      <c r="O63" s="26">
        <v>0</v>
      </c>
      <c r="P63" s="26">
        <v>0</v>
      </c>
      <c r="Q63" s="41">
        <v>0</v>
      </c>
      <c r="R63" s="26">
        <v>0</v>
      </c>
      <c r="S63" s="174">
        <v>3</v>
      </c>
      <c r="T63" s="175">
        <v>0</v>
      </c>
      <c r="U63" s="26">
        <v>2</v>
      </c>
      <c r="V63" s="26">
        <v>0</v>
      </c>
      <c r="W63" s="26">
        <v>0</v>
      </c>
      <c r="X63" s="26">
        <v>0</v>
      </c>
      <c r="Y63" s="201">
        <v>1</v>
      </c>
      <c r="Z63" s="26">
        <v>0</v>
      </c>
    </row>
    <row r="64" spans="1:26" s="24" customFormat="1" ht="12.75" customHeight="1">
      <c r="A64" s="176" t="s">
        <v>116</v>
      </c>
      <c r="B64" s="361" t="s">
        <v>117</v>
      </c>
      <c r="C64" s="362"/>
      <c r="D64" s="363"/>
      <c r="E64" s="172">
        <v>0</v>
      </c>
      <c r="F64" s="188">
        <v>0</v>
      </c>
      <c r="G64" s="173">
        <v>0</v>
      </c>
      <c r="H64" s="188">
        <v>0</v>
      </c>
      <c r="I64" s="188">
        <v>0</v>
      </c>
      <c r="J64" s="41">
        <v>0</v>
      </c>
      <c r="K64" s="26">
        <v>0</v>
      </c>
      <c r="L64" s="26">
        <v>0</v>
      </c>
      <c r="M64" s="26">
        <v>0</v>
      </c>
      <c r="N64" s="41">
        <v>0</v>
      </c>
      <c r="O64" s="26">
        <v>0</v>
      </c>
      <c r="P64" s="26">
        <v>0</v>
      </c>
      <c r="Q64" s="41">
        <v>0</v>
      </c>
      <c r="R64" s="26">
        <v>0</v>
      </c>
      <c r="S64" s="174">
        <v>0</v>
      </c>
      <c r="T64" s="175">
        <v>0</v>
      </c>
      <c r="U64" s="26">
        <v>0</v>
      </c>
      <c r="V64" s="26">
        <v>0</v>
      </c>
      <c r="W64" s="26">
        <v>0</v>
      </c>
      <c r="X64" s="26">
        <v>0</v>
      </c>
      <c r="Y64" s="201">
        <v>0</v>
      </c>
      <c r="Z64" s="26">
        <v>0</v>
      </c>
    </row>
    <row r="65" spans="1:26" s="24" customFormat="1" ht="12.75" customHeight="1">
      <c r="A65" s="176" t="s">
        <v>118</v>
      </c>
      <c r="B65" s="361" t="s">
        <v>119</v>
      </c>
      <c r="C65" s="362"/>
      <c r="D65" s="363"/>
      <c r="E65" s="172">
        <v>0</v>
      </c>
      <c r="F65" s="188">
        <v>7</v>
      </c>
      <c r="G65" s="173">
        <v>6</v>
      </c>
      <c r="H65" s="188">
        <v>1</v>
      </c>
      <c r="I65" s="188">
        <v>0</v>
      </c>
      <c r="J65" s="41">
        <v>5</v>
      </c>
      <c r="K65" s="26">
        <v>4</v>
      </c>
      <c r="L65" s="26">
        <v>0</v>
      </c>
      <c r="M65" s="26">
        <v>1</v>
      </c>
      <c r="N65" s="41">
        <v>0</v>
      </c>
      <c r="O65" s="26">
        <v>0</v>
      </c>
      <c r="P65" s="26">
        <v>0</v>
      </c>
      <c r="Q65" s="41">
        <v>0</v>
      </c>
      <c r="R65" s="26">
        <v>0</v>
      </c>
      <c r="S65" s="174">
        <v>5</v>
      </c>
      <c r="T65" s="175">
        <v>0</v>
      </c>
      <c r="U65" s="26">
        <v>3</v>
      </c>
      <c r="V65" s="26">
        <v>0</v>
      </c>
      <c r="W65" s="26">
        <v>0</v>
      </c>
      <c r="X65" s="26">
        <v>0</v>
      </c>
      <c r="Y65" s="201">
        <v>1</v>
      </c>
      <c r="Z65" s="26">
        <v>0</v>
      </c>
    </row>
    <row r="66" spans="1:26" s="24" customFormat="1" ht="12.75" customHeight="1">
      <c r="A66" s="176" t="s">
        <v>120</v>
      </c>
      <c r="B66" s="361" t="s">
        <v>121</v>
      </c>
      <c r="C66" s="362"/>
      <c r="D66" s="363"/>
      <c r="E66" s="172">
        <v>1</v>
      </c>
      <c r="F66" s="188">
        <v>5</v>
      </c>
      <c r="G66" s="173">
        <v>4</v>
      </c>
      <c r="H66" s="188">
        <v>1</v>
      </c>
      <c r="I66" s="188">
        <v>0</v>
      </c>
      <c r="J66" s="41">
        <v>5</v>
      </c>
      <c r="K66" s="26">
        <v>1</v>
      </c>
      <c r="L66" s="26">
        <v>0</v>
      </c>
      <c r="M66" s="26">
        <v>1</v>
      </c>
      <c r="N66" s="41">
        <v>3</v>
      </c>
      <c r="O66" s="26">
        <v>1</v>
      </c>
      <c r="P66" s="26">
        <v>2</v>
      </c>
      <c r="Q66" s="41">
        <v>0</v>
      </c>
      <c r="R66" s="26">
        <v>0</v>
      </c>
      <c r="S66" s="174">
        <v>5</v>
      </c>
      <c r="T66" s="175">
        <v>0</v>
      </c>
      <c r="U66" s="26">
        <v>2</v>
      </c>
      <c r="V66" s="26">
        <v>1</v>
      </c>
      <c r="W66" s="26">
        <v>0</v>
      </c>
      <c r="X66" s="26">
        <v>0</v>
      </c>
      <c r="Y66" s="201">
        <v>0</v>
      </c>
      <c r="Z66" s="26">
        <v>0</v>
      </c>
    </row>
    <row r="67" spans="1:26" s="24" customFormat="1" ht="12.75" customHeight="1">
      <c r="A67" s="176" t="s">
        <v>122</v>
      </c>
      <c r="B67" s="361" t="s">
        <v>123</v>
      </c>
      <c r="C67" s="362"/>
      <c r="D67" s="363"/>
      <c r="E67" s="172">
        <v>2</v>
      </c>
      <c r="F67" s="188">
        <v>7</v>
      </c>
      <c r="G67" s="173">
        <v>7</v>
      </c>
      <c r="H67" s="188">
        <v>0</v>
      </c>
      <c r="I67" s="188">
        <v>0</v>
      </c>
      <c r="J67" s="41">
        <v>9</v>
      </c>
      <c r="K67" s="26">
        <v>1</v>
      </c>
      <c r="L67" s="26">
        <v>5</v>
      </c>
      <c r="M67" s="26">
        <v>1</v>
      </c>
      <c r="N67" s="41">
        <v>2</v>
      </c>
      <c r="O67" s="26">
        <v>1</v>
      </c>
      <c r="P67" s="26">
        <v>1</v>
      </c>
      <c r="Q67" s="41">
        <v>0</v>
      </c>
      <c r="R67" s="26">
        <v>0</v>
      </c>
      <c r="S67" s="174">
        <v>9</v>
      </c>
      <c r="T67" s="175">
        <v>0</v>
      </c>
      <c r="U67" s="26">
        <v>7</v>
      </c>
      <c r="V67" s="26">
        <v>4</v>
      </c>
      <c r="W67" s="26">
        <v>0</v>
      </c>
      <c r="X67" s="26">
        <v>0</v>
      </c>
      <c r="Y67" s="201">
        <v>0</v>
      </c>
      <c r="Z67" s="26">
        <v>0</v>
      </c>
    </row>
    <row r="68" spans="1:26" s="24" customFormat="1" ht="12.75" customHeight="1">
      <c r="A68" s="176" t="s">
        <v>124</v>
      </c>
      <c r="B68" s="361" t="s">
        <v>125</v>
      </c>
      <c r="C68" s="362"/>
      <c r="D68" s="363"/>
      <c r="E68" s="172">
        <v>0</v>
      </c>
      <c r="F68" s="188">
        <v>1</v>
      </c>
      <c r="G68" s="173">
        <v>1</v>
      </c>
      <c r="H68" s="188">
        <v>0</v>
      </c>
      <c r="I68" s="188">
        <v>0</v>
      </c>
      <c r="J68" s="41">
        <v>0</v>
      </c>
      <c r="K68" s="26">
        <v>0</v>
      </c>
      <c r="L68" s="26">
        <v>0</v>
      </c>
      <c r="M68" s="26">
        <v>0</v>
      </c>
      <c r="N68" s="41">
        <v>0</v>
      </c>
      <c r="O68" s="26">
        <v>0</v>
      </c>
      <c r="P68" s="26">
        <v>0</v>
      </c>
      <c r="Q68" s="41">
        <v>0</v>
      </c>
      <c r="R68" s="26">
        <v>0</v>
      </c>
      <c r="S68" s="174">
        <v>0</v>
      </c>
      <c r="T68" s="175">
        <v>0</v>
      </c>
      <c r="U68" s="26">
        <v>0</v>
      </c>
      <c r="V68" s="26">
        <v>0</v>
      </c>
      <c r="W68" s="26">
        <v>0</v>
      </c>
      <c r="X68" s="26">
        <v>0</v>
      </c>
      <c r="Y68" s="201">
        <v>1</v>
      </c>
      <c r="Z68" s="26">
        <v>0</v>
      </c>
    </row>
    <row r="69" spans="1:26" s="24" customFormat="1" ht="12.75" customHeight="1">
      <c r="A69" s="176" t="s">
        <v>126</v>
      </c>
      <c r="B69" s="361" t="s">
        <v>127</v>
      </c>
      <c r="C69" s="362"/>
      <c r="D69" s="363"/>
      <c r="E69" s="172">
        <v>0</v>
      </c>
      <c r="F69" s="188">
        <v>0</v>
      </c>
      <c r="G69" s="173">
        <v>0</v>
      </c>
      <c r="H69" s="188">
        <v>0</v>
      </c>
      <c r="I69" s="188">
        <v>0</v>
      </c>
      <c r="J69" s="41">
        <v>0</v>
      </c>
      <c r="K69" s="26">
        <v>0</v>
      </c>
      <c r="L69" s="26">
        <v>0</v>
      </c>
      <c r="M69" s="26">
        <v>0</v>
      </c>
      <c r="N69" s="41">
        <v>0</v>
      </c>
      <c r="O69" s="26">
        <v>0</v>
      </c>
      <c r="P69" s="26">
        <v>0</v>
      </c>
      <c r="Q69" s="41">
        <v>0</v>
      </c>
      <c r="R69" s="26">
        <v>0</v>
      </c>
      <c r="S69" s="174">
        <v>0</v>
      </c>
      <c r="T69" s="175">
        <v>0</v>
      </c>
      <c r="U69" s="26">
        <v>0</v>
      </c>
      <c r="V69" s="26">
        <v>0</v>
      </c>
      <c r="W69" s="26">
        <v>0</v>
      </c>
      <c r="X69" s="26">
        <v>0</v>
      </c>
      <c r="Y69" s="201">
        <v>0</v>
      </c>
      <c r="Z69" s="26">
        <v>0</v>
      </c>
    </row>
    <row r="70" spans="1:26" s="24" customFormat="1">
      <c r="A70" s="176" t="s">
        <v>128</v>
      </c>
      <c r="B70" s="355" t="s">
        <v>63</v>
      </c>
      <c r="C70" s="356"/>
      <c r="D70" s="357"/>
      <c r="E70" s="172">
        <v>1</v>
      </c>
      <c r="F70" s="188">
        <v>4</v>
      </c>
      <c r="G70" s="173">
        <v>3</v>
      </c>
      <c r="H70" s="188">
        <v>1</v>
      </c>
      <c r="I70" s="188">
        <v>0</v>
      </c>
      <c r="J70" s="41">
        <v>4</v>
      </c>
      <c r="K70" s="26">
        <v>3</v>
      </c>
      <c r="L70" s="26">
        <v>0</v>
      </c>
      <c r="M70" s="26">
        <v>1</v>
      </c>
      <c r="N70" s="41">
        <v>0</v>
      </c>
      <c r="O70" s="26">
        <v>0</v>
      </c>
      <c r="P70" s="26">
        <v>0</v>
      </c>
      <c r="Q70" s="41">
        <v>0</v>
      </c>
      <c r="R70" s="26">
        <v>0</v>
      </c>
      <c r="S70" s="174">
        <v>4</v>
      </c>
      <c r="T70" s="175">
        <v>0</v>
      </c>
      <c r="U70" s="26">
        <v>3</v>
      </c>
      <c r="V70" s="26">
        <v>2</v>
      </c>
      <c r="W70" s="26">
        <v>0</v>
      </c>
      <c r="X70" s="26">
        <v>0</v>
      </c>
      <c r="Y70" s="201">
        <v>0</v>
      </c>
      <c r="Z70" s="26">
        <v>0</v>
      </c>
    </row>
    <row r="71" spans="1:26" s="46" customFormat="1" ht="14.25" customHeight="1">
      <c r="A71" s="169" t="s">
        <v>129</v>
      </c>
      <c r="B71" s="446" t="s">
        <v>130</v>
      </c>
      <c r="C71" s="447"/>
      <c r="D71" s="448"/>
      <c r="E71" s="172">
        <f>E72+E73+E74+E75+E76+E77</f>
        <v>0</v>
      </c>
      <c r="F71" s="172">
        <f t="shared" ref="F71:Y71" si="6">F72+F73+F74+F75+F76+F77</f>
        <v>0</v>
      </c>
      <c r="G71" s="172">
        <f t="shared" si="6"/>
        <v>0</v>
      </c>
      <c r="H71" s="172">
        <f t="shared" si="6"/>
        <v>0</v>
      </c>
      <c r="I71" s="172">
        <f t="shared" si="6"/>
        <v>0</v>
      </c>
      <c r="J71" s="172">
        <f t="shared" si="6"/>
        <v>0</v>
      </c>
      <c r="K71" s="172">
        <f t="shared" si="6"/>
        <v>0</v>
      </c>
      <c r="L71" s="172">
        <f t="shared" si="6"/>
        <v>0</v>
      </c>
      <c r="M71" s="172">
        <f t="shared" si="6"/>
        <v>0</v>
      </c>
      <c r="N71" s="172">
        <f t="shared" si="6"/>
        <v>0</v>
      </c>
      <c r="O71" s="172">
        <f t="shared" si="6"/>
        <v>0</v>
      </c>
      <c r="P71" s="172">
        <f t="shared" si="6"/>
        <v>0</v>
      </c>
      <c r="Q71" s="172">
        <f t="shared" si="6"/>
        <v>0</v>
      </c>
      <c r="R71" s="172">
        <f t="shared" si="6"/>
        <v>0</v>
      </c>
      <c r="S71" s="172">
        <f t="shared" si="6"/>
        <v>0</v>
      </c>
      <c r="T71" s="172">
        <f t="shared" si="6"/>
        <v>0</v>
      </c>
      <c r="U71" s="172">
        <f t="shared" si="6"/>
        <v>0</v>
      </c>
      <c r="V71" s="172">
        <f t="shared" si="6"/>
        <v>0</v>
      </c>
      <c r="W71" s="172">
        <f t="shared" si="6"/>
        <v>0</v>
      </c>
      <c r="X71" s="172">
        <f t="shared" si="6"/>
        <v>0</v>
      </c>
      <c r="Y71" s="172">
        <f t="shared" si="6"/>
        <v>0</v>
      </c>
      <c r="Z71" s="172"/>
    </row>
    <row r="72" spans="1:26" s="24" customFormat="1" ht="12.75" customHeight="1">
      <c r="A72" s="176" t="s">
        <v>131</v>
      </c>
      <c r="B72" s="361" t="s">
        <v>132</v>
      </c>
      <c r="C72" s="362"/>
      <c r="D72" s="363"/>
      <c r="E72" s="172">
        <v>0</v>
      </c>
      <c r="F72" s="188">
        <v>0</v>
      </c>
      <c r="G72" s="173">
        <v>0</v>
      </c>
      <c r="H72" s="188">
        <v>0</v>
      </c>
      <c r="I72" s="188">
        <v>0</v>
      </c>
      <c r="J72" s="41">
        <v>0</v>
      </c>
      <c r="K72" s="26">
        <v>0</v>
      </c>
      <c r="L72" s="26">
        <v>0</v>
      </c>
      <c r="M72" s="26">
        <v>0</v>
      </c>
      <c r="N72" s="41">
        <v>0</v>
      </c>
      <c r="O72" s="26">
        <v>0</v>
      </c>
      <c r="P72" s="26">
        <v>0</v>
      </c>
      <c r="Q72" s="41">
        <v>0</v>
      </c>
      <c r="R72" s="26">
        <v>0</v>
      </c>
      <c r="S72" s="174">
        <v>0</v>
      </c>
      <c r="T72" s="175">
        <v>0</v>
      </c>
      <c r="U72" s="26">
        <v>0</v>
      </c>
      <c r="V72" s="26">
        <v>0</v>
      </c>
      <c r="W72" s="26">
        <v>0</v>
      </c>
      <c r="X72" s="26">
        <v>0</v>
      </c>
      <c r="Y72" s="201">
        <v>0</v>
      </c>
      <c r="Z72" s="26">
        <v>0</v>
      </c>
    </row>
    <row r="73" spans="1:26" s="24" customFormat="1" ht="12.75" customHeight="1">
      <c r="A73" s="176" t="s">
        <v>133</v>
      </c>
      <c r="B73" s="361" t="s">
        <v>134</v>
      </c>
      <c r="C73" s="362"/>
      <c r="D73" s="363"/>
      <c r="E73" s="172">
        <v>0</v>
      </c>
      <c r="F73" s="188">
        <v>0</v>
      </c>
      <c r="G73" s="173">
        <v>0</v>
      </c>
      <c r="H73" s="188">
        <v>0</v>
      </c>
      <c r="I73" s="188">
        <v>0</v>
      </c>
      <c r="J73" s="41">
        <v>0</v>
      </c>
      <c r="K73" s="26">
        <v>0</v>
      </c>
      <c r="L73" s="26">
        <v>0</v>
      </c>
      <c r="M73" s="26">
        <v>0</v>
      </c>
      <c r="N73" s="41">
        <v>0</v>
      </c>
      <c r="O73" s="26">
        <v>0</v>
      </c>
      <c r="P73" s="26">
        <v>0</v>
      </c>
      <c r="Q73" s="41">
        <v>0</v>
      </c>
      <c r="R73" s="26">
        <v>0</v>
      </c>
      <c r="S73" s="174">
        <v>0</v>
      </c>
      <c r="T73" s="175">
        <v>0</v>
      </c>
      <c r="U73" s="26">
        <v>0</v>
      </c>
      <c r="V73" s="26">
        <v>0</v>
      </c>
      <c r="W73" s="26">
        <v>0</v>
      </c>
      <c r="X73" s="26">
        <v>0</v>
      </c>
      <c r="Y73" s="201">
        <v>0</v>
      </c>
      <c r="Z73" s="26">
        <v>0</v>
      </c>
    </row>
    <row r="74" spans="1:26" s="24" customFormat="1" ht="12.75" customHeight="1">
      <c r="A74" s="176" t="s">
        <v>135</v>
      </c>
      <c r="B74" s="361" t="s">
        <v>136</v>
      </c>
      <c r="C74" s="362"/>
      <c r="D74" s="363"/>
      <c r="E74" s="172">
        <v>0</v>
      </c>
      <c r="F74" s="188">
        <v>0</v>
      </c>
      <c r="G74" s="173">
        <v>0</v>
      </c>
      <c r="H74" s="188">
        <v>0</v>
      </c>
      <c r="I74" s="188">
        <v>0</v>
      </c>
      <c r="J74" s="41">
        <v>0</v>
      </c>
      <c r="K74" s="26">
        <v>0</v>
      </c>
      <c r="L74" s="26">
        <v>0</v>
      </c>
      <c r="M74" s="26">
        <v>0</v>
      </c>
      <c r="N74" s="41">
        <v>0</v>
      </c>
      <c r="O74" s="26">
        <v>0</v>
      </c>
      <c r="P74" s="26">
        <v>0</v>
      </c>
      <c r="Q74" s="41">
        <v>0</v>
      </c>
      <c r="R74" s="26">
        <v>0</v>
      </c>
      <c r="S74" s="174">
        <v>0</v>
      </c>
      <c r="T74" s="175">
        <v>0</v>
      </c>
      <c r="U74" s="26">
        <v>0</v>
      </c>
      <c r="V74" s="26">
        <v>0</v>
      </c>
      <c r="W74" s="26">
        <v>0</v>
      </c>
      <c r="X74" s="26">
        <v>0</v>
      </c>
      <c r="Y74" s="201">
        <v>0</v>
      </c>
      <c r="Z74" s="26">
        <v>0</v>
      </c>
    </row>
    <row r="75" spans="1:26" s="24" customFormat="1" ht="12.75" customHeight="1">
      <c r="A75" s="176" t="s">
        <v>137</v>
      </c>
      <c r="B75" s="361" t="s">
        <v>138</v>
      </c>
      <c r="C75" s="362"/>
      <c r="D75" s="363"/>
      <c r="E75" s="172">
        <v>0</v>
      </c>
      <c r="F75" s="188">
        <v>0</v>
      </c>
      <c r="G75" s="173">
        <v>0</v>
      </c>
      <c r="H75" s="188">
        <v>0</v>
      </c>
      <c r="I75" s="188">
        <v>0</v>
      </c>
      <c r="J75" s="41">
        <v>0</v>
      </c>
      <c r="K75" s="26">
        <v>0</v>
      </c>
      <c r="L75" s="26">
        <v>0</v>
      </c>
      <c r="M75" s="26">
        <v>0</v>
      </c>
      <c r="N75" s="41">
        <v>0</v>
      </c>
      <c r="O75" s="26">
        <v>0</v>
      </c>
      <c r="P75" s="26">
        <v>0</v>
      </c>
      <c r="Q75" s="41">
        <v>0</v>
      </c>
      <c r="R75" s="26">
        <v>0</v>
      </c>
      <c r="S75" s="174">
        <v>0</v>
      </c>
      <c r="T75" s="175">
        <v>0</v>
      </c>
      <c r="U75" s="26">
        <v>0</v>
      </c>
      <c r="V75" s="26">
        <v>0</v>
      </c>
      <c r="W75" s="26">
        <v>0</v>
      </c>
      <c r="X75" s="26">
        <v>0</v>
      </c>
      <c r="Y75" s="201">
        <v>0</v>
      </c>
      <c r="Z75" s="26">
        <v>0</v>
      </c>
    </row>
    <row r="76" spans="1:26" s="24" customFormat="1" ht="12.75" customHeight="1">
      <c r="A76" s="176" t="s">
        <v>139</v>
      </c>
      <c r="B76" s="361" t="s">
        <v>140</v>
      </c>
      <c r="C76" s="362"/>
      <c r="D76" s="363"/>
      <c r="E76" s="172">
        <v>0</v>
      </c>
      <c r="F76" s="188">
        <v>0</v>
      </c>
      <c r="G76" s="173">
        <v>0</v>
      </c>
      <c r="H76" s="188">
        <v>0</v>
      </c>
      <c r="I76" s="188">
        <v>0</v>
      </c>
      <c r="J76" s="41">
        <v>0</v>
      </c>
      <c r="K76" s="26">
        <v>0</v>
      </c>
      <c r="L76" s="26">
        <v>0</v>
      </c>
      <c r="M76" s="26">
        <v>0</v>
      </c>
      <c r="N76" s="41">
        <v>0</v>
      </c>
      <c r="O76" s="26">
        <v>0</v>
      </c>
      <c r="P76" s="26">
        <v>0</v>
      </c>
      <c r="Q76" s="41">
        <v>0</v>
      </c>
      <c r="R76" s="26">
        <v>0</v>
      </c>
      <c r="S76" s="174">
        <v>0</v>
      </c>
      <c r="T76" s="175">
        <v>0</v>
      </c>
      <c r="U76" s="26">
        <v>0</v>
      </c>
      <c r="V76" s="26">
        <v>0</v>
      </c>
      <c r="W76" s="26">
        <v>0</v>
      </c>
      <c r="X76" s="26">
        <v>0</v>
      </c>
      <c r="Y76" s="201">
        <v>0</v>
      </c>
      <c r="Z76" s="26">
        <v>0</v>
      </c>
    </row>
    <row r="77" spans="1:26" s="24" customFormat="1">
      <c r="A77" s="176" t="s">
        <v>141</v>
      </c>
      <c r="B77" s="355" t="s">
        <v>63</v>
      </c>
      <c r="C77" s="356"/>
      <c r="D77" s="357"/>
      <c r="E77" s="172">
        <v>0</v>
      </c>
      <c r="F77" s="188">
        <v>0</v>
      </c>
      <c r="G77" s="173">
        <v>0</v>
      </c>
      <c r="H77" s="188">
        <v>0</v>
      </c>
      <c r="I77" s="188">
        <v>0</v>
      </c>
      <c r="J77" s="41">
        <v>0</v>
      </c>
      <c r="K77" s="26">
        <v>0</v>
      </c>
      <c r="L77" s="26">
        <v>0</v>
      </c>
      <c r="M77" s="26">
        <v>0</v>
      </c>
      <c r="N77" s="41">
        <v>0</v>
      </c>
      <c r="O77" s="26">
        <v>0</v>
      </c>
      <c r="P77" s="26">
        <v>0</v>
      </c>
      <c r="Q77" s="41">
        <v>0</v>
      </c>
      <c r="R77" s="26">
        <v>0</v>
      </c>
      <c r="S77" s="174">
        <v>0</v>
      </c>
      <c r="T77" s="175">
        <v>0</v>
      </c>
      <c r="U77" s="26">
        <v>0</v>
      </c>
      <c r="V77" s="26">
        <v>0</v>
      </c>
      <c r="W77" s="26">
        <v>0</v>
      </c>
      <c r="X77" s="26">
        <v>0</v>
      </c>
      <c r="Y77" s="201">
        <v>0</v>
      </c>
      <c r="Z77" s="26">
        <v>0</v>
      </c>
    </row>
    <row r="78" spans="1:26" s="50" customFormat="1" ht="14.25" customHeight="1">
      <c r="A78" s="181" t="s">
        <v>142</v>
      </c>
      <c r="B78" s="446" t="s">
        <v>143</v>
      </c>
      <c r="C78" s="447"/>
      <c r="D78" s="448"/>
      <c r="E78" s="170">
        <f>E79+E80+E81+E82+E83+E84</f>
        <v>1</v>
      </c>
      <c r="F78" s="170">
        <f>G78+H78+I78</f>
        <v>10</v>
      </c>
      <c r="G78" s="170">
        <f t="shared" ref="G78:Y78" si="7">G79+G80+G81+G82+G83+G84</f>
        <v>9</v>
      </c>
      <c r="H78" s="170">
        <f t="shared" si="7"/>
        <v>1</v>
      </c>
      <c r="I78" s="170">
        <f t="shared" si="7"/>
        <v>0</v>
      </c>
      <c r="J78" s="170">
        <f>K78+L78+M78+N78</f>
        <v>7</v>
      </c>
      <c r="K78" s="170">
        <f t="shared" si="7"/>
        <v>6</v>
      </c>
      <c r="L78" s="170">
        <f t="shared" si="7"/>
        <v>0</v>
      </c>
      <c r="M78" s="170">
        <f t="shared" si="7"/>
        <v>0</v>
      </c>
      <c r="N78" s="170">
        <f t="shared" si="7"/>
        <v>1</v>
      </c>
      <c r="O78" s="170">
        <f t="shared" si="7"/>
        <v>0</v>
      </c>
      <c r="P78" s="170">
        <f t="shared" si="7"/>
        <v>0</v>
      </c>
      <c r="Q78" s="170">
        <f t="shared" si="7"/>
        <v>1</v>
      </c>
      <c r="R78" s="170">
        <f t="shared" si="7"/>
        <v>0</v>
      </c>
      <c r="S78" s="170">
        <f t="shared" si="7"/>
        <v>7</v>
      </c>
      <c r="T78" s="170">
        <f t="shared" si="7"/>
        <v>0</v>
      </c>
      <c r="U78" s="170">
        <f t="shared" si="7"/>
        <v>5</v>
      </c>
      <c r="V78" s="170">
        <f t="shared" si="7"/>
        <v>2</v>
      </c>
      <c r="W78" s="170">
        <f t="shared" si="7"/>
        <v>0</v>
      </c>
      <c r="X78" s="170">
        <f t="shared" si="7"/>
        <v>0</v>
      </c>
      <c r="Y78" s="170">
        <f t="shared" si="7"/>
        <v>3</v>
      </c>
      <c r="Z78" s="170"/>
    </row>
    <row r="79" spans="1:26" s="24" customFormat="1" ht="12.75" customHeight="1">
      <c r="A79" s="176" t="s">
        <v>144</v>
      </c>
      <c r="B79" s="361" t="s">
        <v>145</v>
      </c>
      <c r="C79" s="362"/>
      <c r="D79" s="363"/>
      <c r="E79" s="172">
        <v>0</v>
      </c>
      <c r="F79" s="188">
        <v>0</v>
      </c>
      <c r="G79" s="182">
        <v>0</v>
      </c>
      <c r="H79" s="24">
        <v>0</v>
      </c>
      <c r="I79" s="188">
        <v>0</v>
      </c>
      <c r="J79" s="41">
        <v>0</v>
      </c>
      <c r="K79" s="26">
        <v>0</v>
      </c>
      <c r="L79" s="26">
        <v>0</v>
      </c>
      <c r="M79" s="26">
        <v>0</v>
      </c>
      <c r="N79" s="41">
        <v>0</v>
      </c>
      <c r="O79" s="26">
        <v>0</v>
      </c>
      <c r="P79" s="26">
        <v>0</v>
      </c>
      <c r="Q79" s="41">
        <v>0</v>
      </c>
      <c r="R79" s="26">
        <v>0</v>
      </c>
      <c r="S79" s="174">
        <v>0</v>
      </c>
      <c r="T79" s="175">
        <v>0</v>
      </c>
      <c r="U79" s="26">
        <v>0</v>
      </c>
      <c r="V79" s="26">
        <v>0</v>
      </c>
      <c r="W79" s="26">
        <v>0</v>
      </c>
      <c r="X79" s="26">
        <v>0</v>
      </c>
      <c r="Y79" s="201">
        <v>0</v>
      </c>
      <c r="Z79" s="26">
        <v>0</v>
      </c>
    </row>
    <row r="80" spans="1:26" s="24" customFormat="1" ht="12.75" customHeight="1">
      <c r="A80" s="176" t="s">
        <v>146</v>
      </c>
      <c r="B80" s="361" t="s">
        <v>147</v>
      </c>
      <c r="C80" s="362"/>
      <c r="D80" s="363"/>
      <c r="E80" s="172">
        <v>0</v>
      </c>
      <c r="F80" s="188">
        <v>5</v>
      </c>
      <c r="G80" s="173">
        <v>5</v>
      </c>
      <c r="H80" s="188">
        <v>0</v>
      </c>
      <c r="I80" s="188">
        <v>0</v>
      </c>
      <c r="J80" s="41">
        <v>3</v>
      </c>
      <c r="K80" s="26">
        <v>2</v>
      </c>
      <c r="L80" s="26">
        <v>0</v>
      </c>
      <c r="M80" s="26">
        <v>0</v>
      </c>
      <c r="N80" s="41">
        <v>1</v>
      </c>
      <c r="O80" s="26">
        <v>0</v>
      </c>
      <c r="P80" s="26">
        <v>0</v>
      </c>
      <c r="Q80" s="41">
        <v>1</v>
      </c>
      <c r="R80" s="26">
        <v>0</v>
      </c>
      <c r="S80" s="174">
        <v>3</v>
      </c>
      <c r="T80" s="175">
        <v>0</v>
      </c>
      <c r="U80" s="26">
        <v>1</v>
      </c>
      <c r="V80" s="26">
        <v>1</v>
      </c>
      <c r="W80" s="26">
        <v>0</v>
      </c>
      <c r="X80" s="26">
        <v>0</v>
      </c>
      <c r="Y80" s="201">
        <v>2</v>
      </c>
      <c r="Z80" s="26">
        <v>0</v>
      </c>
    </row>
    <row r="81" spans="1:26" s="24" customFormat="1" ht="12.75" customHeight="1">
      <c r="A81" s="176" t="s">
        <v>148</v>
      </c>
      <c r="B81" s="361" t="s">
        <v>149</v>
      </c>
      <c r="C81" s="362"/>
      <c r="D81" s="363"/>
      <c r="E81" s="172">
        <v>0</v>
      </c>
      <c r="F81" s="188">
        <v>0</v>
      </c>
      <c r="G81" s="173">
        <v>0</v>
      </c>
      <c r="H81" s="188">
        <v>0</v>
      </c>
      <c r="I81" s="188">
        <v>0</v>
      </c>
      <c r="J81" s="41">
        <v>0</v>
      </c>
      <c r="K81" s="26">
        <v>0</v>
      </c>
      <c r="L81" s="26">
        <v>0</v>
      </c>
      <c r="M81" s="26">
        <v>0</v>
      </c>
      <c r="N81" s="41">
        <v>0</v>
      </c>
      <c r="O81" s="26">
        <v>0</v>
      </c>
      <c r="P81" s="26">
        <v>0</v>
      </c>
      <c r="Q81" s="41">
        <v>0</v>
      </c>
      <c r="R81" s="26">
        <v>0</v>
      </c>
      <c r="S81" s="174">
        <v>0</v>
      </c>
      <c r="T81" s="175">
        <v>0</v>
      </c>
      <c r="U81" s="26">
        <v>0</v>
      </c>
      <c r="V81" s="26">
        <v>0</v>
      </c>
      <c r="W81" s="26">
        <v>0</v>
      </c>
      <c r="X81" s="26">
        <v>0</v>
      </c>
      <c r="Y81" s="201">
        <v>0</v>
      </c>
      <c r="Z81" s="26">
        <v>0</v>
      </c>
    </row>
    <row r="82" spans="1:26" s="32" customFormat="1" ht="12.75" customHeight="1">
      <c r="A82" s="180" t="s">
        <v>150</v>
      </c>
      <c r="B82" s="371" t="s">
        <v>151</v>
      </c>
      <c r="C82" s="372"/>
      <c r="D82" s="373"/>
      <c r="E82" s="172">
        <v>0</v>
      </c>
      <c r="F82" s="191">
        <v>0</v>
      </c>
      <c r="G82" s="173">
        <v>0</v>
      </c>
      <c r="H82" s="191">
        <v>0</v>
      </c>
      <c r="I82" s="191">
        <v>0</v>
      </c>
      <c r="J82" s="41">
        <v>0</v>
      </c>
      <c r="K82" s="31">
        <v>0</v>
      </c>
      <c r="L82" s="31">
        <v>0</v>
      </c>
      <c r="M82" s="31">
        <v>0</v>
      </c>
      <c r="N82" s="41">
        <v>0</v>
      </c>
      <c r="O82" s="31">
        <v>0</v>
      </c>
      <c r="P82" s="31">
        <v>0</v>
      </c>
      <c r="Q82" s="41">
        <v>0</v>
      </c>
      <c r="R82" s="31">
        <v>0</v>
      </c>
      <c r="S82" s="174">
        <v>0</v>
      </c>
      <c r="T82" s="175">
        <v>0</v>
      </c>
      <c r="U82" s="31">
        <v>0</v>
      </c>
      <c r="V82" s="31">
        <v>0</v>
      </c>
      <c r="W82" s="31">
        <v>0</v>
      </c>
      <c r="X82" s="31">
        <v>0</v>
      </c>
      <c r="Y82" s="201">
        <v>0</v>
      </c>
      <c r="Z82" s="31">
        <v>0</v>
      </c>
    </row>
    <row r="83" spans="1:26" s="24" customFormat="1" ht="12.75" customHeight="1">
      <c r="A83" s="176" t="s">
        <v>152</v>
      </c>
      <c r="B83" s="371" t="s">
        <v>153</v>
      </c>
      <c r="C83" s="372"/>
      <c r="D83" s="373"/>
      <c r="E83" s="172">
        <v>1</v>
      </c>
      <c r="F83" s="188">
        <v>5</v>
      </c>
      <c r="G83" s="173">
        <v>4</v>
      </c>
      <c r="H83" s="188">
        <v>1</v>
      </c>
      <c r="I83" s="188">
        <v>0</v>
      </c>
      <c r="J83" s="41">
        <v>4</v>
      </c>
      <c r="K83" s="26">
        <v>4</v>
      </c>
      <c r="L83" s="26">
        <v>0</v>
      </c>
      <c r="M83" s="26">
        <v>0</v>
      </c>
      <c r="N83" s="41">
        <v>0</v>
      </c>
      <c r="O83" s="26">
        <v>0</v>
      </c>
      <c r="P83" s="26">
        <v>0</v>
      </c>
      <c r="Q83" s="41">
        <v>0</v>
      </c>
      <c r="R83" s="26">
        <v>0</v>
      </c>
      <c r="S83" s="174">
        <v>4</v>
      </c>
      <c r="T83" s="175">
        <v>0</v>
      </c>
      <c r="U83" s="26">
        <v>4</v>
      </c>
      <c r="V83" s="26">
        <v>1</v>
      </c>
      <c r="W83" s="26">
        <v>0</v>
      </c>
      <c r="X83" s="26">
        <v>0</v>
      </c>
      <c r="Y83" s="201">
        <v>1</v>
      </c>
      <c r="Z83" s="26">
        <v>0</v>
      </c>
    </row>
    <row r="84" spans="1:26" s="24" customFormat="1">
      <c r="A84" s="176" t="s">
        <v>154</v>
      </c>
      <c r="B84" s="355" t="s">
        <v>63</v>
      </c>
      <c r="C84" s="356"/>
      <c r="D84" s="357"/>
      <c r="E84" s="172">
        <v>0</v>
      </c>
      <c r="F84" s="188">
        <v>0</v>
      </c>
      <c r="G84" s="173">
        <v>0</v>
      </c>
      <c r="H84" s="188">
        <v>0</v>
      </c>
      <c r="I84" s="188">
        <v>0</v>
      </c>
      <c r="J84" s="41">
        <v>0</v>
      </c>
      <c r="K84" s="26">
        <v>0</v>
      </c>
      <c r="L84" s="26">
        <v>0</v>
      </c>
      <c r="M84" s="26">
        <v>0</v>
      </c>
      <c r="N84" s="41">
        <v>0</v>
      </c>
      <c r="O84" s="26">
        <v>0</v>
      </c>
      <c r="P84" s="26">
        <v>0</v>
      </c>
      <c r="Q84" s="41">
        <v>0</v>
      </c>
      <c r="R84" s="26">
        <v>0</v>
      </c>
      <c r="S84" s="174">
        <v>0</v>
      </c>
      <c r="T84" s="175">
        <v>0</v>
      </c>
      <c r="U84" s="26">
        <v>0</v>
      </c>
      <c r="V84" s="26">
        <v>0</v>
      </c>
      <c r="W84" s="26">
        <v>0</v>
      </c>
      <c r="X84" s="26">
        <v>0</v>
      </c>
      <c r="Y84" s="201">
        <v>0</v>
      </c>
      <c r="Z84" s="26">
        <v>0</v>
      </c>
    </row>
    <row r="85" spans="1:26" s="50" customFormat="1" ht="12.75" customHeight="1">
      <c r="A85" s="181" t="s">
        <v>155</v>
      </c>
      <c r="B85" s="446" t="s">
        <v>156</v>
      </c>
      <c r="C85" s="466"/>
      <c r="D85" s="467"/>
      <c r="E85" s="170">
        <f>E86+E87</f>
        <v>0</v>
      </c>
      <c r="F85" s="170">
        <f t="shared" ref="F85:Y85" si="8">F86+F87</f>
        <v>2</v>
      </c>
      <c r="G85" s="170">
        <f t="shared" si="8"/>
        <v>2</v>
      </c>
      <c r="H85" s="170">
        <f t="shared" si="8"/>
        <v>0</v>
      </c>
      <c r="I85" s="170">
        <f t="shared" si="8"/>
        <v>0</v>
      </c>
      <c r="J85" s="170">
        <f t="shared" si="8"/>
        <v>1</v>
      </c>
      <c r="K85" s="170">
        <f t="shared" si="8"/>
        <v>1</v>
      </c>
      <c r="L85" s="170">
        <f t="shared" si="8"/>
        <v>0</v>
      </c>
      <c r="M85" s="170">
        <f t="shared" si="8"/>
        <v>0</v>
      </c>
      <c r="N85" s="170">
        <f t="shared" si="8"/>
        <v>0</v>
      </c>
      <c r="O85" s="170">
        <f t="shared" si="8"/>
        <v>0</v>
      </c>
      <c r="P85" s="170">
        <f t="shared" si="8"/>
        <v>0</v>
      </c>
      <c r="Q85" s="170">
        <f t="shared" si="8"/>
        <v>0</v>
      </c>
      <c r="R85" s="170">
        <f t="shared" si="8"/>
        <v>0</v>
      </c>
      <c r="S85" s="170">
        <f t="shared" si="8"/>
        <v>1</v>
      </c>
      <c r="T85" s="170">
        <f t="shared" si="8"/>
        <v>0</v>
      </c>
      <c r="U85" s="170">
        <f t="shared" si="8"/>
        <v>0</v>
      </c>
      <c r="V85" s="170">
        <f t="shared" si="8"/>
        <v>1</v>
      </c>
      <c r="W85" s="170">
        <f t="shared" si="8"/>
        <v>0</v>
      </c>
      <c r="X85" s="170">
        <f t="shared" si="8"/>
        <v>0</v>
      </c>
      <c r="Y85" s="170">
        <f t="shared" si="8"/>
        <v>1</v>
      </c>
      <c r="Z85" s="170"/>
    </row>
    <row r="86" spans="1:26" s="24" customFormat="1" ht="12.75" customHeight="1">
      <c r="A86" s="176" t="s">
        <v>157</v>
      </c>
      <c r="B86" s="361" t="s">
        <v>158</v>
      </c>
      <c r="C86" s="362"/>
      <c r="D86" s="363"/>
      <c r="E86" s="172">
        <v>0</v>
      </c>
      <c r="F86" s="188">
        <v>2</v>
      </c>
      <c r="G86" s="173">
        <v>2</v>
      </c>
      <c r="H86" s="188">
        <v>0</v>
      </c>
      <c r="I86" s="188">
        <v>0</v>
      </c>
      <c r="J86" s="41">
        <v>1</v>
      </c>
      <c r="K86" s="26">
        <v>1</v>
      </c>
      <c r="L86" s="26">
        <v>0</v>
      </c>
      <c r="M86" s="26">
        <v>0</v>
      </c>
      <c r="N86" s="41">
        <v>0</v>
      </c>
      <c r="O86" s="26">
        <v>0</v>
      </c>
      <c r="P86" s="26">
        <v>0</v>
      </c>
      <c r="Q86" s="41">
        <v>0</v>
      </c>
      <c r="R86" s="26">
        <v>0</v>
      </c>
      <c r="S86" s="174">
        <v>1</v>
      </c>
      <c r="T86" s="175">
        <v>0</v>
      </c>
      <c r="U86" s="26">
        <v>0</v>
      </c>
      <c r="V86" s="26">
        <v>1</v>
      </c>
      <c r="W86" s="26">
        <v>0</v>
      </c>
      <c r="X86" s="26">
        <v>0</v>
      </c>
      <c r="Y86" s="201">
        <v>1</v>
      </c>
      <c r="Z86" s="26">
        <v>1</v>
      </c>
    </row>
    <row r="87" spans="1:26" s="24" customFormat="1">
      <c r="A87" s="176" t="s">
        <v>159</v>
      </c>
      <c r="B87" s="355" t="s">
        <v>63</v>
      </c>
      <c r="C87" s="356"/>
      <c r="D87" s="357"/>
      <c r="E87" s="172">
        <v>0</v>
      </c>
      <c r="F87" s="188">
        <v>0</v>
      </c>
      <c r="G87" s="173">
        <v>0</v>
      </c>
      <c r="H87" s="188">
        <v>0</v>
      </c>
      <c r="I87" s="188">
        <v>0</v>
      </c>
      <c r="J87" s="41">
        <v>0</v>
      </c>
      <c r="K87" s="26">
        <v>0</v>
      </c>
      <c r="L87" s="26">
        <v>0</v>
      </c>
      <c r="M87" s="26">
        <v>0</v>
      </c>
      <c r="N87" s="41">
        <v>0</v>
      </c>
      <c r="O87" s="26">
        <v>0</v>
      </c>
      <c r="P87" s="26">
        <v>0</v>
      </c>
      <c r="Q87" s="41">
        <v>0</v>
      </c>
      <c r="R87" s="26">
        <v>0</v>
      </c>
      <c r="S87" s="174">
        <v>0</v>
      </c>
      <c r="T87" s="175">
        <v>0</v>
      </c>
      <c r="U87" s="26">
        <v>0</v>
      </c>
      <c r="V87" s="26">
        <v>0</v>
      </c>
      <c r="W87" s="26">
        <v>0</v>
      </c>
      <c r="X87" s="26">
        <v>0</v>
      </c>
      <c r="Y87" s="201">
        <v>0</v>
      </c>
      <c r="Z87" s="26">
        <v>0</v>
      </c>
    </row>
    <row r="88" spans="1:26" s="50" customFormat="1" ht="12.75" customHeight="1">
      <c r="A88" s="169" t="s">
        <v>160</v>
      </c>
      <c r="B88" s="446" t="s">
        <v>161</v>
      </c>
      <c r="C88" s="466"/>
      <c r="D88" s="467"/>
      <c r="E88" s="170">
        <f>E89+E90+E91+E92+E93+E94+E95+E96+E97+E98+E99+E100+E101+E102+E103+E104+E105+E106+E107+E108+E109</f>
        <v>22</v>
      </c>
      <c r="F88" s="170">
        <f>G88+H88+I88</f>
        <v>246</v>
      </c>
      <c r="G88" s="170">
        <f t="shared" ref="G88:Y88" si="9">G89+G90+G91+G92+G93+G94+G95+G96+G97+G98+G99+G100+G101+G102+G103+G104+G105+G106+G107+G108+G109</f>
        <v>192</v>
      </c>
      <c r="H88" s="170">
        <f t="shared" si="9"/>
        <v>41</v>
      </c>
      <c r="I88" s="170">
        <f t="shared" si="9"/>
        <v>13</v>
      </c>
      <c r="J88" s="170">
        <f>K88+L88+M88+N88</f>
        <v>187</v>
      </c>
      <c r="K88" s="170">
        <f t="shared" si="9"/>
        <v>143</v>
      </c>
      <c r="L88" s="170">
        <f t="shared" si="9"/>
        <v>1</v>
      </c>
      <c r="M88" s="170">
        <f t="shared" si="9"/>
        <v>29</v>
      </c>
      <c r="N88" s="170">
        <f t="shared" si="9"/>
        <v>14</v>
      </c>
      <c r="O88" s="170">
        <f t="shared" si="9"/>
        <v>1</v>
      </c>
      <c r="P88" s="170">
        <f t="shared" si="9"/>
        <v>13</v>
      </c>
      <c r="Q88" s="170">
        <f t="shared" si="9"/>
        <v>0</v>
      </c>
      <c r="R88" s="170">
        <f t="shared" si="9"/>
        <v>3</v>
      </c>
      <c r="S88" s="170">
        <f t="shared" si="9"/>
        <v>190</v>
      </c>
      <c r="T88" s="170">
        <f t="shared" si="9"/>
        <v>0</v>
      </c>
      <c r="U88" s="170">
        <f t="shared" si="9"/>
        <v>179</v>
      </c>
      <c r="V88" s="170">
        <f t="shared" si="9"/>
        <v>21</v>
      </c>
      <c r="W88" s="170">
        <f t="shared" si="9"/>
        <v>0</v>
      </c>
      <c r="X88" s="170">
        <f t="shared" si="9"/>
        <v>4</v>
      </c>
      <c r="Y88" s="170">
        <f t="shared" si="9"/>
        <v>24</v>
      </c>
      <c r="Z88" s="170"/>
    </row>
    <row r="89" spans="1:26" s="24" customFormat="1" ht="12.75" customHeight="1">
      <c r="A89" s="180" t="s">
        <v>162</v>
      </c>
      <c r="B89" s="361" t="s">
        <v>163</v>
      </c>
      <c r="C89" s="362"/>
      <c r="D89" s="363"/>
      <c r="E89" s="172">
        <v>0</v>
      </c>
      <c r="F89" s="188">
        <v>0</v>
      </c>
      <c r="G89" s="173">
        <v>0</v>
      </c>
      <c r="H89" s="188">
        <v>0</v>
      </c>
      <c r="I89" s="188">
        <v>0</v>
      </c>
      <c r="J89" s="41">
        <v>0</v>
      </c>
      <c r="K89" s="26">
        <v>0</v>
      </c>
      <c r="L89" s="26">
        <v>0</v>
      </c>
      <c r="M89" s="26">
        <v>0</v>
      </c>
      <c r="N89" s="41">
        <v>0</v>
      </c>
      <c r="O89" s="26">
        <v>0</v>
      </c>
      <c r="P89" s="26">
        <v>0</v>
      </c>
      <c r="Q89" s="41">
        <v>0</v>
      </c>
      <c r="R89" s="26">
        <v>0</v>
      </c>
      <c r="S89" s="174">
        <v>0</v>
      </c>
      <c r="T89" s="175">
        <v>0</v>
      </c>
      <c r="U89" s="26">
        <v>0</v>
      </c>
      <c r="V89" s="26">
        <v>0</v>
      </c>
      <c r="W89" s="26">
        <v>0</v>
      </c>
      <c r="X89" s="26">
        <v>0</v>
      </c>
      <c r="Y89" s="201">
        <v>0</v>
      </c>
      <c r="Z89" s="26">
        <v>0</v>
      </c>
    </row>
    <row r="90" spans="1:26" s="24" customFormat="1" ht="12.75" customHeight="1">
      <c r="A90" s="180" t="s">
        <v>164</v>
      </c>
      <c r="B90" s="361" t="s">
        <v>165</v>
      </c>
      <c r="C90" s="362"/>
      <c r="D90" s="363"/>
      <c r="E90" s="172">
        <v>6</v>
      </c>
      <c r="F90" s="188">
        <v>24</v>
      </c>
      <c r="G90" s="173">
        <v>19</v>
      </c>
      <c r="H90" s="188">
        <v>2</v>
      </c>
      <c r="I90" s="188">
        <v>3</v>
      </c>
      <c r="J90" s="41">
        <v>24</v>
      </c>
      <c r="K90" s="26">
        <v>21</v>
      </c>
      <c r="L90" s="26">
        <v>0</v>
      </c>
      <c r="M90" s="26">
        <v>0</v>
      </c>
      <c r="N90" s="41">
        <v>3</v>
      </c>
      <c r="O90" s="26">
        <v>0</v>
      </c>
      <c r="P90" s="26">
        <v>3</v>
      </c>
      <c r="Q90" s="41">
        <v>0</v>
      </c>
      <c r="R90" s="26">
        <v>0</v>
      </c>
      <c r="S90" s="174">
        <v>24</v>
      </c>
      <c r="T90" s="175">
        <v>0</v>
      </c>
      <c r="U90" s="26">
        <v>19</v>
      </c>
      <c r="V90" s="26">
        <v>0</v>
      </c>
      <c r="W90" s="26">
        <v>0</v>
      </c>
      <c r="X90" s="26">
        <v>0</v>
      </c>
      <c r="Y90" s="201">
        <v>1</v>
      </c>
      <c r="Z90" s="26">
        <v>2</v>
      </c>
    </row>
    <row r="91" spans="1:26" s="24" customFormat="1" ht="12.75" customHeight="1">
      <c r="A91" s="180" t="s">
        <v>166</v>
      </c>
      <c r="B91" s="361" t="s">
        <v>167</v>
      </c>
      <c r="C91" s="362"/>
      <c r="D91" s="363"/>
      <c r="E91" s="172">
        <v>0</v>
      </c>
      <c r="F91" s="188">
        <v>0</v>
      </c>
      <c r="G91" s="173">
        <v>0</v>
      </c>
      <c r="H91" s="188">
        <v>0</v>
      </c>
      <c r="I91" s="188">
        <v>0</v>
      </c>
      <c r="J91" s="41">
        <v>0</v>
      </c>
      <c r="K91" s="26">
        <v>0</v>
      </c>
      <c r="L91" s="26">
        <v>0</v>
      </c>
      <c r="M91" s="26">
        <v>0</v>
      </c>
      <c r="N91" s="41">
        <v>0</v>
      </c>
      <c r="O91" s="26">
        <v>0</v>
      </c>
      <c r="P91" s="26">
        <v>0</v>
      </c>
      <c r="Q91" s="41">
        <v>0</v>
      </c>
      <c r="R91" s="26">
        <v>0</v>
      </c>
      <c r="S91" s="174">
        <v>0</v>
      </c>
      <c r="T91" s="175">
        <v>0</v>
      </c>
      <c r="U91" s="26">
        <v>0</v>
      </c>
      <c r="V91" s="26">
        <v>0</v>
      </c>
      <c r="W91" s="26">
        <v>0</v>
      </c>
      <c r="X91" s="26">
        <v>0</v>
      </c>
      <c r="Y91" s="201">
        <v>0</v>
      </c>
      <c r="Z91" s="26">
        <v>0</v>
      </c>
    </row>
    <row r="92" spans="1:26" s="24" customFormat="1" ht="12.75" customHeight="1">
      <c r="A92" s="176" t="s">
        <v>168</v>
      </c>
      <c r="B92" s="361" t="s">
        <v>169</v>
      </c>
      <c r="C92" s="362"/>
      <c r="D92" s="363"/>
      <c r="E92" s="172">
        <v>4</v>
      </c>
      <c r="F92" s="188">
        <v>55</v>
      </c>
      <c r="G92" s="173">
        <v>44</v>
      </c>
      <c r="H92" s="188">
        <v>10</v>
      </c>
      <c r="I92" s="188">
        <v>1</v>
      </c>
      <c r="J92" s="41">
        <v>42</v>
      </c>
      <c r="K92" s="26">
        <v>32</v>
      </c>
      <c r="L92" s="26">
        <v>0</v>
      </c>
      <c r="M92" s="26">
        <v>7</v>
      </c>
      <c r="N92" s="41">
        <v>3</v>
      </c>
      <c r="O92" s="26">
        <v>0</v>
      </c>
      <c r="P92" s="26">
        <v>3</v>
      </c>
      <c r="Q92" s="41">
        <v>0</v>
      </c>
      <c r="R92" s="26">
        <v>0</v>
      </c>
      <c r="S92" s="174">
        <v>42</v>
      </c>
      <c r="T92" s="175">
        <v>0</v>
      </c>
      <c r="U92" s="26">
        <v>41</v>
      </c>
      <c r="V92" s="26">
        <v>5</v>
      </c>
      <c r="W92" s="26">
        <v>0</v>
      </c>
      <c r="X92" s="26">
        <v>0</v>
      </c>
      <c r="Y92" s="201">
        <v>6</v>
      </c>
      <c r="Z92" s="26">
        <v>0</v>
      </c>
    </row>
    <row r="93" spans="1:26" s="24" customFormat="1" ht="12.75" customHeight="1">
      <c r="A93" s="176" t="s">
        <v>170</v>
      </c>
      <c r="B93" s="361" t="s">
        <v>171</v>
      </c>
      <c r="C93" s="362"/>
      <c r="D93" s="363"/>
      <c r="E93" s="172">
        <v>0</v>
      </c>
      <c r="F93" s="188">
        <v>0</v>
      </c>
      <c r="G93" s="173">
        <v>0</v>
      </c>
      <c r="H93" s="188">
        <v>0</v>
      </c>
      <c r="I93" s="188">
        <v>0</v>
      </c>
      <c r="J93" s="41">
        <v>0</v>
      </c>
      <c r="K93" s="26">
        <v>0</v>
      </c>
      <c r="L93" s="26">
        <v>0</v>
      </c>
      <c r="M93" s="26">
        <v>0</v>
      </c>
      <c r="N93" s="41">
        <v>0</v>
      </c>
      <c r="O93" s="26">
        <v>0</v>
      </c>
      <c r="P93" s="26">
        <v>0</v>
      </c>
      <c r="Q93" s="41">
        <v>0</v>
      </c>
      <c r="R93" s="26">
        <v>0</v>
      </c>
      <c r="S93" s="174">
        <v>0</v>
      </c>
      <c r="T93" s="175">
        <v>0</v>
      </c>
      <c r="U93" s="26">
        <v>0</v>
      </c>
      <c r="V93" s="26">
        <v>0</v>
      </c>
      <c r="W93" s="26">
        <v>0</v>
      </c>
      <c r="X93" s="26">
        <v>0</v>
      </c>
      <c r="Y93" s="201">
        <v>0</v>
      </c>
      <c r="Z93" s="26">
        <v>0</v>
      </c>
    </row>
    <row r="94" spans="1:26" s="24" customFormat="1" ht="12.75" customHeight="1">
      <c r="A94" s="176" t="s">
        <v>172</v>
      </c>
      <c r="B94" s="361" t="s">
        <v>173</v>
      </c>
      <c r="C94" s="362"/>
      <c r="D94" s="363"/>
      <c r="E94" s="172">
        <v>1</v>
      </c>
      <c r="F94" s="188">
        <v>5</v>
      </c>
      <c r="G94" s="173">
        <v>3</v>
      </c>
      <c r="H94" s="188">
        <v>2</v>
      </c>
      <c r="I94" s="188">
        <v>0</v>
      </c>
      <c r="J94" s="41">
        <v>2</v>
      </c>
      <c r="K94" s="26">
        <v>1</v>
      </c>
      <c r="L94" s="26">
        <v>0</v>
      </c>
      <c r="M94" s="26">
        <v>0</v>
      </c>
      <c r="N94" s="41">
        <v>1</v>
      </c>
      <c r="O94" s="26">
        <v>0</v>
      </c>
      <c r="P94" s="26">
        <v>1</v>
      </c>
      <c r="Q94" s="41">
        <v>0</v>
      </c>
      <c r="R94" s="26">
        <v>0</v>
      </c>
      <c r="S94" s="174">
        <v>2</v>
      </c>
      <c r="T94" s="175">
        <v>0</v>
      </c>
      <c r="U94" s="26">
        <v>2</v>
      </c>
      <c r="V94" s="26">
        <v>0</v>
      </c>
      <c r="W94" s="26">
        <v>0</v>
      </c>
      <c r="X94" s="26">
        <v>0</v>
      </c>
      <c r="Y94" s="201">
        <v>2</v>
      </c>
      <c r="Z94" s="26">
        <v>0</v>
      </c>
    </row>
    <row r="95" spans="1:26" s="24" customFormat="1" ht="12.75" customHeight="1">
      <c r="A95" s="176" t="s">
        <v>174</v>
      </c>
      <c r="B95" s="355" t="s">
        <v>175</v>
      </c>
      <c r="C95" s="356"/>
      <c r="D95" s="357"/>
      <c r="E95" s="172">
        <v>1</v>
      </c>
      <c r="F95" s="188">
        <v>6</v>
      </c>
      <c r="G95" s="173">
        <v>4</v>
      </c>
      <c r="H95" s="188">
        <v>2</v>
      </c>
      <c r="I95" s="188">
        <v>0</v>
      </c>
      <c r="J95" s="41">
        <v>3</v>
      </c>
      <c r="K95" s="26">
        <v>2</v>
      </c>
      <c r="L95" s="26">
        <v>0</v>
      </c>
      <c r="M95" s="26">
        <v>1</v>
      </c>
      <c r="N95" s="41">
        <v>0</v>
      </c>
      <c r="O95" s="26">
        <v>0</v>
      </c>
      <c r="P95" s="26">
        <v>0</v>
      </c>
      <c r="Q95" s="41">
        <v>0</v>
      </c>
      <c r="R95" s="26">
        <v>0</v>
      </c>
      <c r="S95" s="174">
        <v>3</v>
      </c>
      <c r="T95" s="175">
        <v>0</v>
      </c>
      <c r="U95" s="26">
        <v>3</v>
      </c>
      <c r="V95" s="26">
        <v>1</v>
      </c>
      <c r="W95" s="26">
        <v>0</v>
      </c>
      <c r="X95" s="26">
        <v>2</v>
      </c>
      <c r="Y95" s="201">
        <v>2</v>
      </c>
      <c r="Z95" s="26">
        <v>0</v>
      </c>
    </row>
    <row r="96" spans="1:26" s="24" customFormat="1" ht="12.75" customHeight="1">
      <c r="A96" s="176" t="s">
        <v>176</v>
      </c>
      <c r="B96" s="355" t="s">
        <v>177</v>
      </c>
      <c r="C96" s="356"/>
      <c r="D96" s="357"/>
      <c r="E96" s="172">
        <v>0</v>
      </c>
      <c r="F96" s="188">
        <v>1</v>
      </c>
      <c r="G96" s="173">
        <v>1</v>
      </c>
      <c r="H96" s="188">
        <v>0</v>
      </c>
      <c r="I96" s="188">
        <v>0</v>
      </c>
      <c r="J96" s="41">
        <v>1</v>
      </c>
      <c r="K96" s="26">
        <v>0</v>
      </c>
      <c r="L96" s="26">
        <v>0</v>
      </c>
      <c r="M96" s="26">
        <v>0</v>
      </c>
      <c r="N96" s="41">
        <v>1</v>
      </c>
      <c r="O96" s="26">
        <v>0</v>
      </c>
      <c r="P96" s="26">
        <v>1</v>
      </c>
      <c r="Q96" s="41">
        <v>0</v>
      </c>
      <c r="R96" s="26">
        <v>0</v>
      </c>
      <c r="S96" s="174">
        <v>1</v>
      </c>
      <c r="T96" s="175">
        <v>0</v>
      </c>
      <c r="U96" s="26">
        <v>10</v>
      </c>
      <c r="V96" s="26">
        <v>0</v>
      </c>
      <c r="W96" s="26">
        <v>0</v>
      </c>
      <c r="X96" s="26">
        <v>0</v>
      </c>
      <c r="Y96" s="201">
        <v>0</v>
      </c>
      <c r="Z96" s="26">
        <v>0</v>
      </c>
    </row>
    <row r="97" spans="1:26" s="24" customFormat="1" ht="12.75" customHeight="1">
      <c r="A97" s="176" t="s">
        <v>178</v>
      </c>
      <c r="B97" s="361" t="s">
        <v>179</v>
      </c>
      <c r="C97" s="362"/>
      <c r="D97" s="363"/>
      <c r="E97" s="172">
        <v>0</v>
      </c>
      <c r="F97" s="188">
        <v>3</v>
      </c>
      <c r="G97" s="173">
        <v>2</v>
      </c>
      <c r="H97" s="188">
        <v>1</v>
      </c>
      <c r="I97" s="188">
        <v>0</v>
      </c>
      <c r="J97" s="41">
        <v>1</v>
      </c>
      <c r="K97" s="26">
        <v>0</v>
      </c>
      <c r="L97" s="26">
        <v>0</v>
      </c>
      <c r="M97" s="26">
        <v>1</v>
      </c>
      <c r="N97" s="41">
        <v>0</v>
      </c>
      <c r="O97" s="26">
        <v>0</v>
      </c>
      <c r="P97" s="26">
        <v>0</v>
      </c>
      <c r="Q97" s="41">
        <v>0</v>
      </c>
      <c r="R97" s="26">
        <v>0</v>
      </c>
      <c r="S97" s="174">
        <v>1</v>
      </c>
      <c r="T97" s="175">
        <v>0</v>
      </c>
      <c r="U97" s="26">
        <v>1</v>
      </c>
      <c r="V97" s="26">
        <v>0</v>
      </c>
      <c r="W97" s="26">
        <v>0</v>
      </c>
      <c r="X97" s="26">
        <v>0</v>
      </c>
      <c r="Y97" s="201">
        <v>1</v>
      </c>
      <c r="Z97" s="26">
        <v>0</v>
      </c>
    </row>
    <row r="98" spans="1:26" s="24" customFormat="1" ht="12.75" customHeight="1">
      <c r="A98" s="176" t="s">
        <v>180</v>
      </c>
      <c r="B98" s="355" t="s">
        <v>181</v>
      </c>
      <c r="C98" s="356"/>
      <c r="D98" s="357"/>
      <c r="E98" s="172">
        <v>2</v>
      </c>
      <c r="F98" s="188">
        <v>28</v>
      </c>
      <c r="G98" s="173">
        <v>26</v>
      </c>
      <c r="H98" s="188">
        <v>2</v>
      </c>
      <c r="I98" s="188">
        <v>0</v>
      </c>
      <c r="J98" s="41">
        <v>25</v>
      </c>
      <c r="K98" s="26">
        <v>20</v>
      </c>
      <c r="L98" s="26">
        <v>0</v>
      </c>
      <c r="M98" s="26">
        <v>4</v>
      </c>
      <c r="N98" s="41">
        <v>1</v>
      </c>
      <c r="O98" s="26">
        <v>0</v>
      </c>
      <c r="P98" s="26">
        <v>1</v>
      </c>
      <c r="Q98" s="41">
        <v>0</v>
      </c>
      <c r="R98" s="26">
        <v>0</v>
      </c>
      <c r="S98" s="174">
        <v>25</v>
      </c>
      <c r="T98" s="175">
        <v>0</v>
      </c>
      <c r="U98" s="26">
        <v>24</v>
      </c>
      <c r="V98" s="26">
        <v>2</v>
      </c>
      <c r="W98" s="26">
        <v>0</v>
      </c>
      <c r="X98" s="26">
        <v>0</v>
      </c>
      <c r="Y98" s="201">
        <v>3</v>
      </c>
      <c r="Z98" s="26">
        <v>0</v>
      </c>
    </row>
    <row r="99" spans="1:26" s="24" customFormat="1" ht="12.75" customHeight="1">
      <c r="A99" s="176" t="s">
        <v>182</v>
      </c>
      <c r="B99" s="355" t="s">
        <v>183</v>
      </c>
      <c r="C99" s="356"/>
      <c r="D99" s="357"/>
      <c r="E99" s="172">
        <v>0</v>
      </c>
      <c r="F99" s="188">
        <v>1</v>
      </c>
      <c r="G99" s="173">
        <v>1</v>
      </c>
      <c r="H99" s="188">
        <v>0</v>
      </c>
      <c r="I99" s="188">
        <v>0</v>
      </c>
      <c r="J99" s="41">
        <v>1</v>
      </c>
      <c r="K99" s="26">
        <v>0</v>
      </c>
      <c r="L99" s="26">
        <v>0</v>
      </c>
      <c r="M99" s="26">
        <v>0</v>
      </c>
      <c r="N99" s="41">
        <v>1</v>
      </c>
      <c r="O99" s="26">
        <v>1</v>
      </c>
      <c r="P99" s="26">
        <v>0</v>
      </c>
      <c r="Q99" s="41">
        <v>0</v>
      </c>
      <c r="R99" s="26">
        <v>0</v>
      </c>
      <c r="S99" s="174">
        <v>1</v>
      </c>
      <c r="T99" s="175">
        <v>0</v>
      </c>
      <c r="U99" s="26">
        <v>1</v>
      </c>
      <c r="V99" s="26">
        <v>0</v>
      </c>
      <c r="W99" s="26">
        <v>0</v>
      </c>
      <c r="X99" s="26">
        <v>0</v>
      </c>
      <c r="Y99" s="201">
        <v>0</v>
      </c>
      <c r="Z99" s="26">
        <v>0</v>
      </c>
    </row>
    <row r="100" spans="1:26" s="24" customFormat="1" ht="12.75" customHeight="1">
      <c r="A100" s="176" t="s">
        <v>184</v>
      </c>
      <c r="B100" s="355" t="s">
        <v>185</v>
      </c>
      <c r="C100" s="356"/>
      <c r="D100" s="357"/>
      <c r="E100" s="172">
        <v>3</v>
      </c>
      <c r="F100" s="188">
        <v>14</v>
      </c>
      <c r="G100" s="173">
        <v>11</v>
      </c>
      <c r="H100" s="188">
        <v>1</v>
      </c>
      <c r="I100" s="188">
        <v>2</v>
      </c>
      <c r="J100" s="41">
        <v>14</v>
      </c>
      <c r="K100" s="26">
        <v>14</v>
      </c>
      <c r="L100" s="26">
        <v>0</v>
      </c>
      <c r="M100" s="26">
        <v>0</v>
      </c>
      <c r="N100" s="41">
        <v>0</v>
      </c>
      <c r="O100" s="26">
        <v>0</v>
      </c>
      <c r="P100" s="26">
        <v>0</v>
      </c>
      <c r="Q100" s="41">
        <v>0</v>
      </c>
      <c r="R100" s="26">
        <v>0</v>
      </c>
      <c r="S100" s="174">
        <v>14</v>
      </c>
      <c r="T100" s="175">
        <v>0</v>
      </c>
      <c r="U100" s="26">
        <v>11</v>
      </c>
      <c r="V100" s="26">
        <v>1</v>
      </c>
      <c r="W100" s="26">
        <v>0</v>
      </c>
      <c r="X100" s="26">
        <v>0</v>
      </c>
      <c r="Y100" s="201">
        <v>0</v>
      </c>
      <c r="Z100" s="26">
        <v>0</v>
      </c>
    </row>
    <row r="101" spans="1:26" s="24" customFormat="1" ht="12.75" customHeight="1">
      <c r="A101" s="176" t="s">
        <v>186</v>
      </c>
      <c r="B101" s="355" t="s">
        <v>187</v>
      </c>
      <c r="C101" s="356"/>
      <c r="D101" s="357"/>
      <c r="E101" s="172">
        <v>0</v>
      </c>
      <c r="F101" s="188">
        <v>0</v>
      </c>
      <c r="G101" s="173">
        <v>0</v>
      </c>
      <c r="H101" s="188">
        <v>0</v>
      </c>
      <c r="I101" s="188">
        <v>0</v>
      </c>
      <c r="J101" s="41">
        <v>0</v>
      </c>
      <c r="K101" s="26">
        <v>0</v>
      </c>
      <c r="L101" s="26">
        <v>0</v>
      </c>
      <c r="M101" s="26">
        <v>0</v>
      </c>
      <c r="N101" s="41">
        <v>0</v>
      </c>
      <c r="O101" s="26">
        <v>0</v>
      </c>
      <c r="P101" s="26">
        <v>0</v>
      </c>
      <c r="Q101" s="41"/>
      <c r="R101" s="26">
        <v>0</v>
      </c>
      <c r="S101" s="174">
        <v>0</v>
      </c>
      <c r="T101" s="175">
        <v>0</v>
      </c>
      <c r="U101" s="26">
        <v>0</v>
      </c>
      <c r="V101" s="26">
        <v>0</v>
      </c>
      <c r="W101" s="26">
        <v>0</v>
      </c>
      <c r="X101" s="26">
        <v>0</v>
      </c>
      <c r="Y101" s="201">
        <v>0</v>
      </c>
      <c r="Z101" s="26">
        <v>0</v>
      </c>
    </row>
    <row r="102" spans="1:26" s="24" customFormat="1" ht="12.75" customHeight="1">
      <c r="A102" s="176" t="s">
        <v>188</v>
      </c>
      <c r="B102" s="355" t="s">
        <v>189</v>
      </c>
      <c r="C102" s="356"/>
      <c r="D102" s="357"/>
      <c r="E102" s="172">
        <v>3</v>
      </c>
      <c r="F102" s="188">
        <v>33</v>
      </c>
      <c r="G102" s="173">
        <v>27</v>
      </c>
      <c r="H102" s="188">
        <v>5</v>
      </c>
      <c r="I102" s="188">
        <v>1</v>
      </c>
      <c r="J102" s="41">
        <v>24</v>
      </c>
      <c r="K102" s="26">
        <v>18</v>
      </c>
      <c r="L102" s="26">
        <v>1</v>
      </c>
      <c r="M102" s="26">
        <v>3</v>
      </c>
      <c r="N102" s="41">
        <v>2</v>
      </c>
      <c r="O102" s="26">
        <v>0</v>
      </c>
      <c r="P102" s="26">
        <v>2</v>
      </c>
      <c r="Q102" s="41">
        <v>0</v>
      </c>
      <c r="R102" s="26">
        <v>3</v>
      </c>
      <c r="S102" s="174">
        <v>27</v>
      </c>
      <c r="T102" s="175">
        <v>0</v>
      </c>
      <c r="U102" s="26">
        <v>16</v>
      </c>
      <c r="V102" s="26">
        <v>7</v>
      </c>
      <c r="W102" s="26">
        <v>0</v>
      </c>
      <c r="X102" s="26">
        <v>1</v>
      </c>
      <c r="Y102" s="201">
        <v>3</v>
      </c>
      <c r="Z102" s="26">
        <v>1</v>
      </c>
    </row>
    <row r="103" spans="1:26" s="24" customFormat="1" ht="12.75" customHeight="1">
      <c r="A103" s="176" t="s">
        <v>190</v>
      </c>
      <c r="B103" s="355" t="s">
        <v>191</v>
      </c>
      <c r="C103" s="356"/>
      <c r="D103" s="357"/>
      <c r="E103" s="172">
        <v>0</v>
      </c>
      <c r="F103" s="188">
        <v>0</v>
      </c>
      <c r="G103" s="173">
        <v>0</v>
      </c>
      <c r="H103" s="188">
        <v>0</v>
      </c>
      <c r="I103" s="188">
        <v>0</v>
      </c>
      <c r="J103" s="41">
        <v>0</v>
      </c>
      <c r="K103" s="26">
        <v>0</v>
      </c>
      <c r="L103" s="26">
        <v>0</v>
      </c>
      <c r="M103" s="26">
        <v>0</v>
      </c>
      <c r="N103" s="41">
        <v>0</v>
      </c>
      <c r="O103" s="26">
        <v>0</v>
      </c>
      <c r="P103" s="26">
        <v>0</v>
      </c>
      <c r="Q103" s="41">
        <v>0</v>
      </c>
      <c r="R103" s="26">
        <v>0</v>
      </c>
      <c r="S103" s="174">
        <v>0</v>
      </c>
      <c r="T103" s="175">
        <v>0</v>
      </c>
      <c r="U103" s="26">
        <v>0</v>
      </c>
      <c r="V103" s="26">
        <v>0</v>
      </c>
      <c r="W103" s="26">
        <v>0</v>
      </c>
      <c r="X103" s="26">
        <v>0</v>
      </c>
      <c r="Y103" s="201">
        <v>0</v>
      </c>
      <c r="Z103" s="26">
        <v>0</v>
      </c>
    </row>
    <row r="104" spans="1:26" s="24" customFormat="1" ht="12.75" customHeight="1">
      <c r="A104" s="176" t="s">
        <v>192</v>
      </c>
      <c r="B104" s="355" t="s">
        <v>193</v>
      </c>
      <c r="C104" s="356"/>
      <c r="D104" s="357"/>
      <c r="E104" s="172">
        <v>1</v>
      </c>
      <c r="F104" s="188">
        <v>62</v>
      </c>
      <c r="G104" s="173">
        <v>45</v>
      </c>
      <c r="H104" s="188">
        <v>15</v>
      </c>
      <c r="I104" s="188">
        <v>2</v>
      </c>
      <c r="J104" s="41">
        <v>42</v>
      </c>
      <c r="K104" s="26">
        <v>29</v>
      </c>
      <c r="L104" s="26">
        <v>0</v>
      </c>
      <c r="M104" s="26">
        <v>12</v>
      </c>
      <c r="N104" s="41">
        <v>1</v>
      </c>
      <c r="O104" s="26">
        <v>0</v>
      </c>
      <c r="P104" s="26">
        <v>1</v>
      </c>
      <c r="Q104" s="41">
        <v>0</v>
      </c>
      <c r="R104" s="26">
        <v>0</v>
      </c>
      <c r="S104" s="174">
        <v>42</v>
      </c>
      <c r="T104" s="175">
        <v>0</v>
      </c>
      <c r="U104" s="26">
        <v>41</v>
      </c>
      <c r="V104" s="26">
        <v>5</v>
      </c>
      <c r="W104" s="26">
        <v>0</v>
      </c>
      <c r="X104" s="26">
        <v>0</v>
      </c>
      <c r="Y104" s="201">
        <v>4</v>
      </c>
      <c r="Z104" s="26">
        <v>0</v>
      </c>
    </row>
    <row r="105" spans="1:26" s="24" customFormat="1" ht="12.75" customHeight="1">
      <c r="A105" s="176" t="s">
        <v>194</v>
      </c>
      <c r="B105" s="355" t="s">
        <v>195</v>
      </c>
      <c r="C105" s="356"/>
      <c r="D105" s="357"/>
      <c r="E105" s="172">
        <v>0</v>
      </c>
      <c r="F105" s="188">
        <v>8</v>
      </c>
      <c r="G105" s="173">
        <v>8</v>
      </c>
      <c r="H105" s="188">
        <v>0</v>
      </c>
      <c r="I105" s="188">
        <v>0</v>
      </c>
      <c r="J105" s="41">
        <v>6</v>
      </c>
      <c r="K105" s="26">
        <v>4</v>
      </c>
      <c r="L105" s="26">
        <v>0</v>
      </c>
      <c r="M105" s="26">
        <v>1</v>
      </c>
      <c r="N105" s="41">
        <v>1</v>
      </c>
      <c r="O105" s="26">
        <v>0</v>
      </c>
      <c r="P105" s="26">
        <v>1</v>
      </c>
      <c r="Q105" s="41">
        <v>0</v>
      </c>
      <c r="R105" s="26">
        <v>0</v>
      </c>
      <c r="S105" s="174">
        <v>6</v>
      </c>
      <c r="T105" s="175">
        <v>0</v>
      </c>
      <c r="U105" s="26">
        <v>8</v>
      </c>
      <c r="V105" s="26">
        <v>0</v>
      </c>
      <c r="W105" s="26">
        <v>0</v>
      </c>
      <c r="X105" s="26">
        <v>0</v>
      </c>
      <c r="Y105" s="201">
        <v>2</v>
      </c>
      <c r="Z105" s="26">
        <v>0</v>
      </c>
    </row>
    <row r="106" spans="1:26" s="24" customFormat="1" ht="12.75" customHeight="1">
      <c r="A106" s="176" t="s">
        <v>196</v>
      </c>
      <c r="B106" s="355" t="s">
        <v>197</v>
      </c>
      <c r="C106" s="356"/>
      <c r="D106" s="357"/>
      <c r="E106" s="172">
        <v>0</v>
      </c>
      <c r="F106" s="188">
        <v>0</v>
      </c>
      <c r="G106" s="173">
        <v>0</v>
      </c>
      <c r="H106" s="188">
        <v>0</v>
      </c>
      <c r="I106" s="188">
        <v>0</v>
      </c>
      <c r="J106" s="41">
        <v>0</v>
      </c>
      <c r="K106" s="26">
        <v>0</v>
      </c>
      <c r="L106" s="26">
        <v>0</v>
      </c>
      <c r="M106" s="26">
        <v>0</v>
      </c>
      <c r="N106" s="41">
        <v>0</v>
      </c>
      <c r="O106" s="26">
        <v>0</v>
      </c>
      <c r="P106" s="26">
        <v>0</v>
      </c>
      <c r="Q106" s="41">
        <v>0</v>
      </c>
      <c r="R106" s="26">
        <v>0</v>
      </c>
      <c r="S106" s="174">
        <v>0</v>
      </c>
      <c r="T106" s="175">
        <v>0</v>
      </c>
      <c r="U106" s="26">
        <v>0</v>
      </c>
      <c r="V106" s="26">
        <v>0</v>
      </c>
      <c r="W106" s="26">
        <v>0</v>
      </c>
      <c r="X106" s="26">
        <v>0</v>
      </c>
      <c r="Y106" s="201">
        <v>0</v>
      </c>
      <c r="Z106" s="26">
        <v>0</v>
      </c>
    </row>
    <row r="107" spans="1:26" s="24" customFormat="1" ht="12.75" customHeight="1">
      <c r="A107" s="176" t="s">
        <v>198</v>
      </c>
      <c r="B107" s="361" t="s">
        <v>199</v>
      </c>
      <c r="C107" s="362"/>
      <c r="D107" s="363"/>
      <c r="E107" s="172">
        <v>0</v>
      </c>
      <c r="F107" s="188">
        <v>0</v>
      </c>
      <c r="G107" s="173">
        <v>0</v>
      </c>
      <c r="H107" s="188">
        <v>0</v>
      </c>
      <c r="I107" s="188">
        <v>0</v>
      </c>
      <c r="J107" s="41">
        <v>0</v>
      </c>
      <c r="K107" s="26">
        <v>0</v>
      </c>
      <c r="L107" s="26">
        <v>0</v>
      </c>
      <c r="M107" s="26">
        <v>0</v>
      </c>
      <c r="N107" s="41">
        <v>0</v>
      </c>
      <c r="O107" s="26">
        <v>0</v>
      </c>
      <c r="P107" s="26">
        <v>0</v>
      </c>
      <c r="Q107" s="41">
        <v>0</v>
      </c>
      <c r="R107" s="26">
        <v>0</v>
      </c>
      <c r="S107" s="174">
        <v>0</v>
      </c>
      <c r="T107" s="175">
        <v>0</v>
      </c>
      <c r="U107" s="26">
        <v>0</v>
      </c>
      <c r="V107" s="26">
        <v>0</v>
      </c>
      <c r="W107" s="26">
        <v>0</v>
      </c>
      <c r="X107" s="26">
        <v>0</v>
      </c>
      <c r="Y107" s="201">
        <v>0</v>
      </c>
      <c r="Z107" s="26">
        <v>0</v>
      </c>
    </row>
    <row r="108" spans="1:26" s="24" customFormat="1" ht="12.75" customHeight="1">
      <c r="A108" s="176" t="s">
        <v>200</v>
      </c>
      <c r="B108" s="361" t="s">
        <v>201</v>
      </c>
      <c r="C108" s="362"/>
      <c r="D108" s="363"/>
      <c r="E108" s="172">
        <v>0</v>
      </c>
      <c r="F108" s="188">
        <v>0</v>
      </c>
      <c r="G108" s="173">
        <v>0</v>
      </c>
      <c r="H108" s="188">
        <v>0</v>
      </c>
      <c r="I108" s="188">
        <v>0</v>
      </c>
      <c r="J108" s="41">
        <v>0</v>
      </c>
      <c r="K108" s="26">
        <v>0</v>
      </c>
      <c r="L108" s="26">
        <v>0</v>
      </c>
      <c r="M108" s="26">
        <v>0</v>
      </c>
      <c r="N108" s="41">
        <v>0</v>
      </c>
      <c r="O108" s="26">
        <v>0</v>
      </c>
      <c r="P108" s="26">
        <v>0</v>
      </c>
      <c r="Q108" s="41">
        <v>0</v>
      </c>
      <c r="R108" s="26">
        <v>0</v>
      </c>
      <c r="S108" s="174">
        <v>0</v>
      </c>
      <c r="T108" s="175">
        <v>0</v>
      </c>
      <c r="U108" s="26">
        <v>0</v>
      </c>
      <c r="V108" s="26">
        <v>0</v>
      </c>
      <c r="W108" s="26">
        <v>0</v>
      </c>
      <c r="X108" s="26">
        <v>0</v>
      </c>
      <c r="Y108" s="201">
        <v>0</v>
      </c>
      <c r="Z108" s="26">
        <v>0</v>
      </c>
    </row>
    <row r="109" spans="1:26" s="24" customFormat="1">
      <c r="A109" s="176" t="s">
        <v>202</v>
      </c>
      <c r="B109" s="355" t="s">
        <v>63</v>
      </c>
      <c r="C109" s="356"/>
      <c r="D109" s="357"/>
      <c r="E109" s="172">
        <v>1</v>
      </c>
      <c r="F109" s="188">
        <v>6</v>
      </c>
      <c r="G109" s="173">
        <v>1</v>
      </c>
      <c r="H109" s="188">
        <v>1</v>
      </c>
      <c r="I109" s="188">
        <v>4</v>
      </c>
      <c r="J109" s="41">
        <v>2</v>
      </c>
      <c r="K109" s="26">
        <v>2</v>
      </c>
      <c r="L109" s="26">
        <v>0</v>
      </c>
      <c r="M109" s="26">
        <v>0</v>
      </c>
      <c r="N109" s="41">
        <v>0</v>
      </c>
      <c r="O109" s="26">
        <v>0</v>
      </c>
      <c r="P109" s="26">
        <v>0</v>
      </c>
      <c r="Q109" s="41">
        <v>0</v>
      </c>
      <c r="R109" s="26">
        <v>0</v>
      </c>
      <c r="S109" s="174">
        <v>2</v>
      </c>
      <c r="T109" s="175">
        <v>0</v>
      </c>
      <c r="U109" s="26">
        <v>2</v>
      </c>
      <c r="V109" s="26">
        <v>0</v>
      </c>
      <c r="W109" s="26">
        <v>0</v>
      </c>
      <c r="X109" s="26">
        <v>1</v>
      </c>
      <c r="Y109" s="201">
        <v>0</v>
      </c>
      <c r="Z109" s="26">
        <v>0</v>
      </c>
    </row>
    <row r="110" spans="1:26" s="50" customFormat="1" ht="14.25" customHeight="1">
      <c r="A110" s="169" t="s">
        <v>203</v>
      </c>
      <c r="B110" s="446" t="s">
        <v>204</v>
      </c>
      <c r="C110" s="447"/>
      <c r="D110" s="448"/>
      <c r="E110" s="170">
        <f>E111+E112+E113</f>
        <v>0</v>
      </c>
      <c r="F110" s="170">
        <f t="shared" ref="F110:Y110" si="10">F111+F112+F113</f>
        <v>0</v>
      </c>
      <c r="G110" s="170">
        <f t="shared" si="10"/>
        <v>0</v>
      </c>
      <c r="H110" s="170">
        <f t="shared" si="10"/>
        <v>0</v>
      </c>
      <c r="I110" s="170">
        <f t="shared" si="10"/>
        <v>0</v>
      </c>
      <c r="J110" s="170">
        <f t="shared" si="10"/>
        <v>0</v>
      </c>
      <c r="K110" s="170">
        <f t="shared" si="10"/>
        <v>0</v>
      </c>
      <c r="L110" s="170">
        <f t="shared" si="10"/>
        <v>0</v>
      </c>
      <c r="M110" s="170">
        <f t="shared" si="10"/>
        <v>0</v>
      </c>
      <c r="N110" s="170">
        <f t="shared" si="10"/>
        <v>0</v>
      </c>
      <c r="O110" s="170">
        <f t="shared" si="10"/>
        <v>0</v>
      </c>
      <c r="P110" s="170">
        <f t="shared" si="10"/>
        <v>0</v>
      </c>
      <c r="Q110" s="170">
        <f t="shared" si="10"/>
        <v>0</v>
      </c>
      <c r="R110" s="170">
        <f t="shared" si="10"/>
        <v>0</v>
      </c>
      <c r="S110" s="170">
        <f t="shared" si="10"/>
        <v>0</v>
      </c>
      <c r="T110" s="170">
        <f t="shared" si="10"/>
        <v>0</v>
      </c>
      <c r="U110" s="170">
        <f t="shared" si="10"/>
        <v>0</v>
      </c>
      <c r="V110" s="170">
        <f t="shared" si="10"/>
        <v>0</v>
      </c>
      <c r="W110" s="170">
        <f t="shared" si="10"/>
        <v>0</v>
      </c>
      <c r="X110" s="170">
        <f t="shared" si="10"/>
        <v>0</v>
      </c>
      <c r="Y110" s="170">
        <f t="shared" si="10"/>
        <v>0</v>
      </c>
      <c r="Z110" s="170"/>
    </row>
    <row r="111" spans="1:26" s="24" customFormat="1" ht="12.75" customHeight="1">
      <c r="A111" s="176" t="s">
        <v>205</v>
      </c>
      <c r="B111" s="361" t="s">
        <v>206</v>
      </c>
      <c r="C111" s="362"/>
      <c r="D111" s="363"/>
      <c r="E111" s="172">
        <v>0</v>
      </c>
      <c r="F111" s="188">
        <v>0</v>
      </c>
      <c r="G111" s="173">
        <v>0</v>
      </c>
      <c r="H111" s="188">
        <v>0</v>
      </c>
      <c r="I111" s="188">
        <v>0</v>
      </c>
      <c r="J111" s="41">
        <v>0</v>
      </c>
      <c r="K111" s="26">
        <v>0</v>
      </c>
      <c r="L111" s="26">
        <v>0</v>
      </c>
      <c r="M111" s="26">
        <v>0</v>
      </c>
      <c r="N111" s="41">
        <v>0</v>
      </c>
      <c r="O111" s="26">
        <v>0</v>
      </c>
      <c r="P111" s="26">
        <v>0</v>
      </c>
      <c r="Q111" s="41">
        <v>0</v>
      </c>
      <c r="R111" s="26">
        <v>0</v>
      </c>
      <c r="S111" s="174">
        <v>0</v>
      </c>
      <c r="T111" s="175">
        <v>0</v>
      </c>
      <c r="U111" s="26">
        <v>0</v>
      </c>
      <c r="V111" s="26">
        <v>0</v>
      </c>
      <c r="W111" s="26">
        <v>0</v>
      </c>
      <c r="X111" s="26">
        <v>0</v>
      </c>
      <c r="Y111" s="201">
        <v>0</v>
      </c>
      <c r="Z111" s="26">
        <v>0</v>
      </c>
    </row>
    <row r="112" spans="1:26" s="24" customFormat="1" ht="12.75" customHeight="1">
      <c r="A112" s="176" t="s">
        <v>207</v>
      </c>
      <c r="B112" s="361" t="s">
        <v>208</v>
      </c>
      <c r="C112" s="362"/>
      <c r="D112" s="363"/>
      <c r="E112" s="172">
        <v>0</v>
      </c>
      <c r="F112" s="188">
        <v>0</v>
      </c>
      <c r="G112" s="173">
        <v>0</v>
      </c>
      <c r="H112" s="188">
        <v>0</v>
      </c>
      <c r="I112" s="188">
        <v>0</v>
      </c>
      <c r="J112" s="41">
        <v>0</v>
      </c>
      <c r="K112" s="26">
        <v>0</v>
      </c>
      <c r="L112" s="26">
        <v>0</v>
      </c>
      <c r="M112" s="26">
        <v>0</v>
      </c>
      <c r="N112" s="41">
        <v>0</v>
      </c>
      <c r="O112" s="26">
        <v>0</v>
      </c>
      <c r="P112" s="26">
        <v>0</v>
      </c>
      <c r="Q112" s="41">
        <v>0</v>
      </c>
      <c r="R112" s="26">
        <v>0</v>
      </c>
      <c r="S112" s="174">
        <v>0</v>
      </c>
      <c r="T112" s="175">
        <v>0</v>
      </c>
      <c r="U112" s="26">
        <v>0</v>
      </c>
      <c r="V112" s="26">
        <v>0</v>
      </c>
      <c r="W112" s="26">
        <v>0</v>
      </c>
      <c r="X112" s="26">
        <v>0</v>
      </c>
      <c r="Y112" s="201">
        <v>0</v>
      </c>
      <c r="Z112" s="26">
        <v>0</v>
      </c>
    </row>
    <row r="113" spans="1:26" s="24" customFormat="1">
      <c r="A113" s="176" t="s">
        <v>209</v>
      </c>
      <c r="B113" s="355" t="s">
        <v>63</v>
      </c>
      <c r="C113" s="356"/>
      <c r="D113" s="357"/>
      <c r="E113" s="172">
        <v>0</v>
      </c>
      <c r="F113" s="188">
        <v>0</v>
      </c>
      <c r="G113" s="173">
        <v>0</v>
      </c>
      <c r="H113" s="188">
        <v>0</v>
      </c>
      <c r="I113" s="188">
        <v>0</v>
      </c>
      <c r="J113" s="41">
        <v>0</v>
      </c>
      <c r="K113" s="26">
        <v>0</v>
      </c>
      <c r="L113" s="26">
        <v>0</v>
      </c>
      <c r="M113" s="26">
        <v>0</v>
      </c>
      <c r="N113" s="41">
        <v>0</v>
      </c>
      <c r="O113" s="26">
        <v>0</v>
      </c>
      <c r="P113" s="26">
        <v>0</v>
      </c>
      <c r="Q113" s="41">
        <v>0</v>
      </c>
      <c r="R113" s="26">
        <v>0</v>
      </c>
      <c r="S113" s="174">
        <v>0</v>
      </c>
      <c r="T113" s="175">
        <v>0</v>
      </c>
      <c r="U113" s="26">
        <v>0</v>
      </c>
      <c r="V113" s="26">
        <v>0</v>
      </c>
      <c r="W113" s="26">
        <v>0</v>
      </c>
      <c r="X113" s="26">
        <v>0</v>
      </c>
      <c r="Y113" s="201">
        <v>0</v>
      </c>
      <c r="Z113" s="26">
        <v>0</v>
      </c>
    </row>
    <row r="114" spans="1:26" s="46" customFormat="1" ht="14.25" customHeight="1">
      <c r="A114" s="169" t="s">
        <v>210</v>
      </c>
      <c r="B114" s="446" t="s">
        <v>211</v>
      </c>
      <c r="C114" s="447"/>
      <c r="D114" s="448"/>
      <c r="E114" s="170">
        <f>E115+E116+E117+E118+E119+E120</f>
        <v>0</v>
      </c>
      <c r="F114" s="170">
        <f>G114+H114+I114</f>
        <v>6</v>
      </c>
      <c r="G114" s="170">
        <f t="shared" ref="G114:Y114" si="11">G115+G116+G117+G118+G119+G120</f>
        <v>6</v>
      </c>
      <c r="H114" s="170">
        <f t="shared" si="11"/>
        <v>0</v>
      </c>
      <c r="I114" s="170">
        <f t="shared" si="11"/>
        <v>0</v>
      </c>
      <c r="J114" s="170">
        <f>K114+L114+M114+N114</f>
        <v>6</v>
      </c>
      <c r="K114" s="170">
        <f t="shared" si="11"/>
        <v>5</v>
      </c>
      <c r="L114" s="170">
        <f t="shared" si="11"/>
        <v>0</v>
      </c>
      <c r="M114" s="170">
        <f t="shared" si="11"/>
        <v>1</v>
      </c>
      <c r="N114" s="170">
        <f t="shared" si="11"/>
        <v>0</v>
      </c>
      <c r="O114" s="170">
        <f t="shared" si="11"/>
        <v>0</v>
      </c>
      <c r="P114" s="170">
        <f t="shared" si="11"/>
        <v>0</v>
      </c>
      <c r="Q114" s="170">
        <f t="shared" si="11"/>
        <v>0</v>
      </c>
      <c r="R114" s="170">
        <f t="shared" si="11"/>
        <v>0</v>
      </c>
      <c r="S114" s="170">
        <f t="shared" si="11"/>
        <v>6</v>
      </c>
      <c r="T114" s="170">
        <f t="shared" si="11"/>
        <v>0</v>
      </c>
      <c r="U114" s="170">
        <f t="shared" si="11"/>
        <v>5</v>
      </c>
      <c r="V114" s="170">
        <f t="shared" si="11"/>
        <v>1</v>
      </c>
      <c r="W114" s="170">
        <f t="shared" si="11"/>
        <v>0</v>
      </c>
      <c r="X114" s="170">
        <f t="shared" si="11"/>
        <v>0</v>
      </c>
      <c r="Y114" s="170">
        <f t="shared" si="11"/>
        <v>0</v>
      </c>
      <c r="Z114" s="170"/>
    </row>
    <row r="115" spans="1:26" s="24" customFormat="1" ht="12.75" customHeight="1">
      <c r="A115" s="176" t="s">
        <v>212</v>
      </c>
      <c r="B115" s="361" t="s">
        <v>213</v>
      </c>
      <c r="C115" s="362"/>
      <c r="D115" s="363"/>
      <c r="E115" s="172">
        <v>0</v>
      </c>
      <c r="F115" s="188">
        <v>1</v>
      </c>
      <c r="G115" s="173">
        <v>1</v>
      </c>
      <c r="H115" s="188">
        <v>0</v>
      </c>
      <c r="I115" s="188">
        <v>0</v>
      </c>
      <c r="J115" s="41">
        <v>1</v>
      </c>
      <c r="K115" s="26">
        <v>1</v>
      </c>
      <c r="L115" s="26">
        <v>0</v>
      </c>
      <c r="M115" s="26">
        <v>0</v>
      </c>
      <c r="N115" s="41">
        <v>0</v>
      </c>
      <c r="O115" s="26">
        <v>0</v>
      </c>
      <c r="P115" s="26">
        <v>0</v>
      </c>
      <c r="Q115" s="41">
        <v>0</v>
      </c>
      <c r="R115" s="26">
        <v>0</v>
      </c>
      <c r="S115" s="174">
        <v>1</v>
      </c>
      <c r="T115" s="175">
        <v>0</v>
      </c>
      <c r="U115" s="26">
        <v>1</v>
      </c>
      <c r="V115" s="26">
        <v>0</v>
      </c>
      <c r="W115" s="26">
        <v>0</v>
      </c>
      <c r="X115" s="26">
        <v>0</v>
      </c>
      <c r="Y115" s="201">
        <v>0</v>
      </c>
      <c r="Z115" s="26">
        <v>0</v>
      </c>
    </row>
    <row r="116" spans="1:26" s="24" customFormat="1" ht="12.75" customHeight="1">
      <c r="A116" s="176" t="s">
        <v>214</v>
      </c>
      <c r="B116" s="361" t="s">
        <v>215</v>
      </c>
      <c r="C116" s="362"/>
      <c r="D116" s="363"/>
      <c r="E116" s="172">
        <v>0</v>
      </c>
      <c r="F116" s="188">
        <v>0</v>
      </c>
      <c r="G116" s="173">
        <v>0</v>
      </c>
      <c r="H116" s="188">
        <v>0</v>
      </c>
      <c r="I116" s="188">
        <v>0</v>
      </c>
      <c r="J116" s="41">
        <v>0</v>
      </c>
      <c r="K116" s="26">
        <v>0</v>
      </c>
      <c r="L116" s="26">
        <v>0</v>
      </c>
      <c r="M116" s="26">
        <v>0</v>
      </c>
      <c r="N116" s="41">
        <v>0</v>
      </c>
      <c r="O116" s="26">
        <v>0</v>
      </c>
      <c r="P116" s="26">
        <v>0</v>
      </c>
      <c r="Q116" s="41">
        <v>0</v>
      </c>
      <c r="R116" s="26">
        <v>0</v>
      </c>
      <c r="S116" s="174">
        <v>0</v>
      </c>
      <c r="T116" s="175">
        <v>0</v>
      </c>
      <c r="U116" s="26">
        <v>0</v>
      </c>
      <c r="V116" s="26">
        <v>0</v>
      </c>
      <c r="W116" s="26">
        <v>0</v>
      </c>
      <c r="X116" s="26">
        <v>0</v>
      </c>
      <c r="Y116" s="201">
        <v>0</v>
      </c>
      <c r="Z116" s="26">
        <v>0</v>
      </c>
    </row>
    <row r="117" spans="1:26" s="24" customFormat="1" ht="12.75" customHeight="1">
      <c r="A117" s="176" t="s">
        <v>216</v>
      </c>
      <c r="B117" s="361" t="s">
        <v>217</v>
      </c>
      <c r="C117" s="362"/>
      <c r="D117" s="363"/>
      <c r="E117" s="172">
        <v>0</v>
      </c>
      <c r="F117" s="188">
        <v>4</v>
      </c>
      <c r="G117" s="173">
        <v>4</v>
      </c>
      <c r="H117" s="188">
        <v>0</v>
      </c>
      <c r="I117" s="188">
        <v>0</v>
      </c>
      <c r="J117" s="41">
        <v>4</v>
      </c>
      <c r="K117" s="26">
        <v>3</v>
      </c>
      <c r="L117" s="26">
        <v>0</v>
      </c>
      <c r="M117" s="26">
        <v>1</v>
      </c>
      <c r="N117" s="41">
        <v>0</v>
      </c>
      <c r="O117" s="26">
        <v>0</v>
      </c>
      <c r="P117" s="26">
        <v>0</v>
      </c>
      <c r="Q117" s="41">
        <v>0</v>
      </c>
      <c r="R117" s="26">
        <v>0</v>
      </c>
      <c r="S117" s="174">
        <v>4</v>
      </c>
      <c r="T117" s="175">
        <v>0</v>
      </c>
      <c r="U117" s="26">
        <v>3</v>
      </c>
      <c r="V117" s="26">
        <v>0</v>
      </c>
      <c r="W117" s="26">
        <v>0</v>
      </c>
      <c r="X117" s="26">
        <v>0</v>
      </c>
      <c r="Y117" s="201">
        <v>0</v>
      </c>
      <c r="Z117" s="26">
        <v>0</v>
      </c>
    </row>
    <row r="118" spans="1:26" s="24" customFormat="1" ht="12.75" customHeight="1">
      <c r="A118" s="176" t="s">
        <v>218</v>
      </c>
      <c r="B118" s="361" t="s">
        <v>219</v>
      </c>
      <c r="C118" s="362"/>
      <c r="D118" s="363"/>
      <c r="E118" s="172">
        <v>0</v>
      </c>
      <c r="F118" s="188">
        <v>0</v>
      </c>
      <c r="G118" s="173">
        <v>0</v>
      </c>
      <c r="H118" s="188">
        <v>0</v>
      </c>
      <c r="I118" s="188">
        <v>0</v>
      </c>
      <c r="J118" s="41">
        <v>0</v>
      </c>
      <c r="K118" s="26">
        <v>0</v>
      </c>
      <c r="L118" s="26">
        <v>0</v>
      </c>
      <c r="M118" s="26">
        <v>0</v>
      </c>
      <c r="N118" s="41">
        <v>0</v>
      </c>
      <c r="O118" s="26">
        <v>0</v>
      </c>
      <c r="P118" s="26">
        <v>0</v>
      </c>
      <c r="Q118" s="41">
        <v>0</v>
      </c>
      <c r="R118" s="26">
        <v>0</v>
      </c>
      <c r="S118" s="174">
        <v>0</v>
      </c>
      <c r="T118" s="175">
        <v>0</v>
      </c>
      <c r="U118" s="26">
        <v>0</v>
      </c>
      <c r="V118" s="26">
        <v>0</v>
      </c>
      <c r="W118" s="26">
        <v>0</v>
      </c>
      <c r="X118" s="26">
        <v>0</v>
      </c>
      <c r="Y118" s="201">
        <v>0</v>
      </c>
      <c r="Z118" s="26">
        <v>0</v>
      </c>
    </row>
    <row r="119" spans="1:26" s="24" customFormat="1" ht="12.75" customHeight="1">
      <c r="A119" s="176" t="s">
        <v>220</v>
      </c>
      <c r="B119" s="361" t="s">
        <v>221</v>
      </c>
      <c r="C119" s="362"/>
      <c r="D119" s="363"/>
      <c r="E119" s="172">
        <v>0</v>
      </c>
      <c r="F119" s="188">
        <v>1</v>
      </c>
      <c r="G119" s="173">
        <v>1</v>
      </c>
      <c r="H119" s="188">
        <v>0</v>
      </c>
      <c r="I119" s="188">
        <v>0</v>
      </c>
      <c r="J119" s="41">
        <v>1</v>
      </c>
      <c r="K119" s="26">
        <v>1</v>
      </c>
      <c r="L119" s="26">
        <v>0</v>
      </c>
      <c r="M119" s="26">
        <v>0</v>
      </c>
      <c r="N119" s="41">
        <v>0</v>
      </c>
      <c r="O119" s="26">
        <v>0</v>
      </c>
      <c r="P119" s="26">
        <v>0</v>
      </c>
      <c r="Q119" s="41">
        <v>0</v>
      </c>
      <c r="R119" s="26">
        <v>0</v>
      </c>
      <c r="S119" s="174">
        <v>1</v>
      </c>
      <c r="T119" s="175">
        <v>0</v>
      </c>
      <c r="U119" s="26">
        <v>1</v>
      </c>
      <c r="V119" s="26">
        <v>1</v>
      </c>
      <c r="W119" s="26">
        <v>0</v>
      </c>
      <c r="X119" s="26">
        <v>0</v>
      </c>
      <c r="Y119" s="201">
        <v>0</v>
      </c>
      <c r="Z119" s="26">
        <v>0</v>
      </c>
    </row>
    <row r="120" spans="1:26" s="24" customFormat="1">
      <c r="A120" s="176" t="s">
        <v>222</v>
      </c>
      <c r="B120" s="355" t="s">
        <v>63</v>
      </c>
      <c r="C120" s="356"/>
      <c r="D120" s="357"/>
      <c r="E120" s="172">
        <v>0</v>
      </c>
      <c r="F120" s="188">
        <v>0</v>
      </c>
      <c r="G120" s="173">
        <v>0</v>
      </c>
      <c r="H120" s="188">
        <v>0</v>
      </c>
      <c r="I120" s="188">
        <v>0</v>
      </c>
      <c r="J120" s="41">
        <v>0</v>
      </c>
      <c r="K120" s="26">
        <v>0</v>
      </c>
      <c r="L120" s="26">
        <v>0</v>
      </c>
      <c r="M120" s="26">
        <v>0</v>
      </c>
      <c r="N120" s="41">
        <v>0</v>
      </c>
      <c r="O120" s="26">
        <v>0</v>
      </c>
      <c r="P120" s="26">
        <v>0</v>
      </c>
      <c r="Q120" s="41">
        <v>0</v>
      </c>
      <c r="R120" s="26">
        <v>0</v>
      </c>
      <c r="S120" s="174">
        <v>0</v>
      </c>
      <c r="T120" s="175">
        <v>0</v>
      </c>
      <c r="U120" s="26">
        <v>0</v>
      </c>
      <c r="V120" s="26">
        <v>0</v>
      </c>
      <c r="W120" s="26">
        <v>0</v>
      </c>
      <c r="X120" s="26">
        <v>0</v>
      </c>
      <c r="Y120" s="201">
        <v>0</v>
      </c>
      <c r="Z120" s="26">
        <v>0</v>
      </c>
    </row>
    <row r="121" spans="1:26" s="46" customFormat="1" ht="14.25" customHeight="1">
      <c r="A121" s="169" t="s">
        <v>223</v>
      </c>
      <c r="B121" s="446" t="s">
        <v>224</v>
      </c>
      <c r="C121" s="447"/>
      <c r="D121" s="448"/>
      <c r="E121" s="172">
        <f>E122+E123+E124+E125+E126+E127+E128+E129</f>
        <v>151</v>
      </c>
      <c r="F121" s="172">
        <f t="shared" ref="F121:Y121" si="12">F122+F123+F124+F125+F126+F127+F128+F129</f>
        <v>969</v>
      </c>
      <c r="G121" s="172">
        <f t="shared" si="12"/>
        <v>883</v>
      </c>
      <c r="H121" s="172">
        <f t="shared" si="12"/>
        <v>85</v>
      </c>
      <c r="I121" s="172">
        <f t="shared" si="12"/>
        <v>1</v>
      </c>
      <c r="J121" s="172">
        <f>K121+L121+M121+N121</f>
        <v>764</v>
      </c>
      <c r="K121" s="172">
        <f t="shared" si="12"/>
        <v>556</v>
      </c>
      <c r="L121" s="172">
        <f t="shared" si="12"/>
        <v>39</v>
      </c>
      <c r="M121" s="172">
        <f t="shared" si="12"/>
        <v>61</v>
      </c>
      <c r="N121" s="172">
        <f t="shared" si="12"/>
        <v>108</v>
      </c>
      <c r="O121" s="172">
        <f t="shared" si="12"/>
        <v>22</v>
      </c>
      <c r="P121" s="172">
        <f t="shared" si="12"/>
        <v>79</v>
      </c>
      <c r="Q121" s="172">
        <f t="shared" si="12"/>
        <v>7</v>
      </c>
      <c r="R121" s="172">
        <f t="shared" si="12"/>
        <v>1</v>
      </c>
      <c r="S121" s="172">
        <f t="shared" si="12"/>
        <v>765</v>
      </c>
      <c r="T121" s="172">
        <f t="shared" si="12"/>
        <v>3</v>
      </c>
      <c r="U121" s="172">
        <f t="shared" si="12"/>
        <v>650</v>
      </c>
      <c r="V121" s="172">
        <f t="shared" si="12"/>
        <v>55</v>
      </c>
      <c r="W121" s="172">
        <f t="shared" si="12"/>
        <v>0</v>
      </c>
      <c r="X121" s="172">
        <f t="shared" si="12"/>
        <v>3</v>
      </c>
      <c r="Y121" s="172">
        <f t="shared" si="12"/>
        <v>266</v>
      </c>
      <c r="Z121" s="172"/>
    </row>
    <row r="122" spans="1:26" s="32" customFormat="1" ht="14.25" customHeight="1">
      <c r="A122" s="180" t="s">
        <v>225</v>
      </c>
      <c r="B122" s="374" t="s">
        <v>226</v>
      </c>
      <c r="C122" s="375"/>
      <c r="D122" s="376"/>
      <c r="E122" s="172">
        <v>140</v>
      </c>
      <c r="F122" s="191">
        <v>916</v>
      </c>
      <c r="G122" s="173">
        <v>845</v>
      </c>
      <c r="H122" s="191">
        <v>71</v>
      </c>
      <c r="I122" s="191">
        <v>0</v>
      </c>
      <c r="J122" s="41">
        <v>723</v>
      </c>
      <c r="K122" s="31">
        <v>538</v>
      </c>
      <c r="L122" s="31">
        <v>34</v>
      </c>
      <c r="M122" s="31">
        <v>50</v>
      </c>
      <c r="N122" s="41">
        <v>101</v>
      </c>
      <c r="O122" s="31">
        <v>21</v>
      </c>
      <c r="P122" s="31">
        <v>74</v>
      </c>
      <c r="Q122" s="41">
        <v>6</v>
      </c>
      <c r="R122" s="31">
        <v>0</v>
      </c>
      <c r="S122" s="174">
        <v>723</v>
      </c>
      <c r="T122" s="175">
        <v>3</v>
      </c>
      <c r="U122" s="31">
        <v>614</v>
      </c>
      <c r="V122" s="31">
        <v>41</v>
      </c>
      <c r="W122" s="31">
        <v>0</v>
      </c>
      <c r="X122" s="31">
        <v>3</v>
      </c>
      <c r="Y122" s="201">
        <v>259</v>
      </c>
      <c r="Z122" s="31">
        <v>107</v>
      </c>
    </row>
    <row r="123" spans="1:26" s="32" customFormat="1" ht="14.25" customHeight="1">
      <c r="A123" s="180" t="s">
        <v>227</v>
      </c>
      <c r="B123" s="374" t="s">
        <v>228</v>
      </c>
      <c r="C123" s="375"/>
      <c r="D123" s="376"/>
      <c r="E123" s="172">
        <v>0</v>
      </c>
      <c r="F123" s="191">
        <v>2</v>
      </c>
      <c r="G123" s="173">
        <v>2</v>
      </c>
      <c r="H123" s="191">
        <v>0</v>
      </c>
      <c r="I123" s="191">
        <v>0</v>
      </c>
      <c r="J123" s="41">
        <v>1</v>
      </c>
      <c r="K123" s="31">
        <v>0</v>
      </c>
      <c r="L123" s="31">
        <v>0</v>
      </c>
      <c r="M123" s="31">
        <v>0</v>
      </c>
      <c r="N123" s="41">
        <v>1</v>
      </c>
      <c r="O123" s="31">
        <v>1</v>
      </c>
      <c r="P123" s="31">
        <v>0</v>
      </c>
      <c r="Q123" s="41">
        <v>0</v>
      </c>
      <c r="R123" s="31">
        <v>0</v>
      </c>
      <c r="S123" s="174">
        <v>1</v>
      </c>
      <c r="T123" s="175">
        <v>0</v>
      </c>
      <c r="U123" s="31">
        <v>1</v>
      </c>
      <c r="V123" s="31">
        <v>0</v>
      </c>
      <c r="W123" s="31">
        <v>0</v>
      </c>
      <c r="X123" s="31">
        <v>0</v>
      </c>
      <c r="Y123" s="201">
        <v>1</v>
      </c>
      <c r="Z123" s="31">
        <v>0</v>
      </c>
    </row>
    <row r="124" spans="1:26" s="32" customFormat="1" ht="14.25" customHeight="1">
      <c r="A124" s="180" t="s">
        <v>229</v>
      </c>
      <c r="B124" s="374" t="s">
        <v>230</v>
      </c>
      <c r="C124" s="377"/>
      <c r="D124" s="378"/>
      <c r="E124" s="172">
        <v>9</v>
      </c>
      <c r="F124" s="191">
        <v>39</v>
      </c>
      <c r="G124" s="173">
        <v>28</v>
      </c>
      <c r="H124" s="191">
        <v>10</v>
      </c>
      <c r="I124" s="191">
        <v>1</v>
      </c>
      <c r="J124" s="41">
        <v>31</v>
      </c>
      <c r="K124" s="31">
        <v>14</v>
      </c>
      <c r="L124" s="31">
        <v>5</v>
      </c>
      <c r="M124" s="31">
        <v>9</v>
      </c>
      <c r="N124" s="41">
        <v>3</v>
      </c>
      <c r="O124" s="31">
        <v>0</v>
      </c>
      <c r="P124" s="31">
        <v>3</v>
      </c>
      <c r="Q124" s="41">
        <v>0</v>
      </c>
      <c r="R124" s="31">
        <v>1</v>
      </c>
      <c r="S124" s="174">
        <v>32</v>
      </c>
      <c r="T124" s="175">
        <v>0</v>
      </c>
      <c r="U124" s="31">
        <v>29</v>
      </c>
      <c r="V124" s="31">
        <v>11</v>
      </c>
      <c r="W124" s="31">
        <v>0</v>
      </c>
      <c r="X124" s="31">
        <v>0</v>
      </c>
      <c r="Y124" s="201">
        <v>5</v>
      </c>
      <c r="Z124" s="31">
        <v>3</v>
      </c>
    </row>
    <row r="125" spans="1:26" s="32" customFormat="1" ht="14.25" customHeight="1">
      <c r="A125" s="180" t="s">
        <v>231</v>
      </c>
      <c r="B125" s="374" t="s">
        <v>232</v>
      </c>
      <c r="C125" s="377"/>
      <c r="D125" s="378"/>
      <c r="E125" s="172">
        <v>0</v>
      </c>
      <c r="F125" s="191">
        <v>4</v>
      </c>
      <c r="G125" s="173">
        <v>2</v>
      </c>
      <c r="H125" s="191">
        <v>2</v>
      </c>
      <c r="I125" s="191">
        <v>0</v>
      </c>
      <c r="J125" s="41">
        <v>2</v>
      </c>
      <c r="K125" s="31">
        <v>1</v>
      </c>
      <c r="L125" s="31">
        <v>0</v>
      </c>
      <c r="M125" s="31">
        <v>0</v>
      </c>
      <c r="N125" s="41">
        <v>1</v>
      </c>
      <c r="O125" s="31">
        <v>0</v>
      </c>
      <c r="P125" s="31">
        <v>0</v>
      </c>
      <c r="Q125" s="41">
        <v>1</v>
      </c>
      <c r="R125" s="31">
        <v>0</v>
      </c>
      <c r="S125" s="174">
        <v>2</v>
      </c>
      <c r="T125" s="175">
        <v>0</v>
      </c>
      <c r="U125" s="31">
        <v>2</v>
      </c>
      <c r="V125" s="31">
        <v>1</v>
      </c>
      <c r="W125" s="31">
        <v>0</v>
      </c>
      <c r="X125" s="31">
        <v>0</v>
      </c>
      <c r="Y125" s="201">
        <v>0</v>
      </c>
      <c r="Z125" s="31">
        <v>0</v>
      </c>
    </row>
    <row r="126" spans="1:26" s="32" customFormat="1" ht="14.25" customHeight="1">
      <c r="A126" s="180" t="s">
        <v>233</v>
      </c>
      <c r="B126" s="374" t="s">
        <v>234</v>
      </c>
      <c r="C126" s="375"/>
      <c r="D126" s="376"/>
      <c r="E126" s="172">
        <v>2</v>
      </c>
      <c r="F126" s="191">
        <v>2</v>
      </c>
      <c r="G126" s="173">
        <v>1</v>
      </c>
      <c r="H126" s="191">
        <v>1</v>
      </c>
      <c r="I126" s="191">
        <v>0</v>
      </c>
      <c r="J126" s="41">
        <v>3</v>
      </c>
      <c r="K126" s="31">
        <v>1</v>
      </c>
      <c r="L126" s="31">
        <v>0</v>
      </c>
      <c r="M126" s="31">
        <v>1</v>
      </c>
      <c r="N126" s="41">
        <v>1</v>
      </c>
      <c r="O126" s="31">
        <v>0</v>
      </c>
      <c r="P126" s="31">
        <v>1</v>
      </c>
      <c r="Q126" s="41">
        <v>0</v>
      </c>
      <c r="R126" s="31">
        <v>0</v>
      </c>
      <c r="S126" s="174">
        <v>3</v>
      </c>
      <c r="T126" s="175">
        <v>0</v>
      </c>
      <c r="U126" s="31">
        <v>1</v>
      </c>
      <c r="V126" s="31">
        <v>1</v>
      </c>
      <c r="W126" s="31">
        <v>0</v>
      </c>
      <c r="X126" s="31">
        <v>0</v>
      </c>
      <c r="Y126" s="201">
        <v>0</v>
      </c>
      <c r="Z126" s="31">
        <v>0</v>
      </c>
    </row>
    <row r="127" spans="1:26" s="32" customFormat="1" ht="14.25" customHeight="1">
      <c r="A127" s="180" t="s">
        <v>235</v>
      </c>
      <c r="B127" s="374" t="s">
        <v>236</v>
      </c>
      <c r="C127" s="375"/>
      <c r="D127" s="376"/>
      <c r="E127" s="172">
        <v>0</v>
      </c>
      <c r="F127" s="191">
        <v>0</v>
      </c>
      <c r="G127" s="173">
        <v>0</v>
      </c>
      <c r="H127" s="191">
        <v>0</v>
      </c>
      <c r="I127" s="191">
        <v>0</v>
      </c>
      <c r="J127" s="41">
        <v>0</v>
      </c>
      <c r="K127" s="31">
        <v>0</v>
      </c>
      <c r="L127" s="31">
        <v>0</v>
      </c>
      <c r="M127" s="31">
        <v>0</v>
      </c>
      <c r="N127" s="41">
        <v>0</v>
      </c>
      <c r="O127" s="31">
        <v>0</v>
      </c>
      <c r="P127" s="31">
        <v>0</v>
      </c>
      <c r="Q127" s="41">
        <v>0</v>
      </c>
      <c r="R127" s="31">
        <v>0</v>
      </c>
      <c r="S127" s="174">
        <v>0</v>
      </c>
      <c r="T127" s="175">
        <v>0</v>
      </c>
      <c r="U127" s="31">
        <v>0</v>
      </c>
      <c r="V127" s="31">
        <v>0</v>
      </c>
      <c r="W127" s="31">
        <v>0</v>
      </c>
      <c r="X127" s="31">
        <v>0</v>
      </c>
      <c r="Y127" s="201">
        <v>0</v>
      </c>
      <c r="Z127" s="31">
        <v>0</v>
      </c>
    </row>
    <row r="128" spans="1:26" s="32" customFormat="1" ht="14.25" customHeight="1">
      <c r="A128" s="180" t="s">
        <v>237</v>
      </c>
      <c r="B128" s="374" t="s">
        <v>238</v>
      </c>
      <c r="C128" s="375"/>
      <c r="D128" s="376"/>
      <c r="E128" s="172">
        <v>0</v>
      </c>
      <c r="F128" s="191">
        <v>0</v>
      </c>
      <c r="G128" s="173">
        <v>0</v>
      </c>
      <c r="H128" s="191">
        <v>0</v>
      </c>
      <c r="I128" s="191">
        <v>0</v>
      </c>
      <c r="J128" s="41">
        <v>0</v>
      </c>
      <c r="K128" s="31">
        <v>0</v>
      </c>
      <c r="L128" s="31">
        <v>0</v>
      </c>
      <c r="M128" s="31">
        <v>0</v>
      </c>
      <c r="N128" s="41">
        <v>0</v>
      </c>
      <c r="O128" s="31">
        <v>0</v>
      </c>
      <c r="P128" s="31">
        <v>0</v>
      </c>
      <c r="Q128" s="41">
        <v>0</v>
      </c>
      <c r="R128" s="31">
        <v>0</v>
      </c>
      <c r="S128" s="174">
        <v>0</v>
      </c>
      <c r="T128" s="175">
        <v>0</v>
      </c>
      <c r="U128" s="31">
        <v>0</v>
      </c>
      <c r="V128" s="31">
        <v>0</v>
      </c>
      <c r="W128" s="31">
        <v>0</v>
      </c>
      <c r="X128" s="31">
        <v>0</v>
      </c>
      <c r="Y128" s="201">
        <v>0</v>
      </c>
      <c r="Z128" s="31">
        <v>0</v>
      </c>
    </row>
    <row r="129" spans="1:26" s="32" customFormat="1" ht="14.25" customHeight="1">
      <c r="A129" s="180" t="s">
        <v>239</v>
      </c>
      <c r="B129" s="382" t="s">
        <v>63</v>
      </c>
      <c r="C129" s="383"/>
      <c r="D129" s="384"/>
      <c r="E129" s="172">
        <v>0</v>
      </c>
      <c r="F129" s="191">
        <v>6</v>
      </c>
      <c r="G129" s="173">
        <v>5</v>
      </c>
      <c r="H129" s="191">
        <v>1</v>
      </c>
      <c r="I129" s="191">
        <v>0</v>
      </c>
      <c r="J129" s="41">
        <v>4</v>
      </c>
      <c r="K129" s="31">
        <v>2</v>
      </c>
      <c r="L129" s="31">
        <v>0</v>
      </c>
      <c r="M129" s="31">
        <v>1</v>
      </c>
      <c r="N129" s="41">
        <v>1</v>
      </c>
      <c r="O129" s="31">
        <v>0</v>
      </c>
      <c r="P129" s="31">
        <v>1</v>
      </c>
      <c r="Q129" s="41">
        <v>0</v>
      </c>
      <c r="R129" s="31">
        <v>0</v>
      </c>
      <c r="S129" s="174">
        <v>4</v>
      </c>
      <c r="T129" s="175">
        <v>0</v>
      </c>
      <c r="U129" s="31">
        <v>3</v>
      </c>
      <c r="V129" s="31">
        <v>1</v>
      </c>
      <c r="W129" s="31">
        <v>0</v>
      </c>
      <c r="X129" s="31">
        <v>0</v>
      </c>
      <c r="Y129" s="201">
        <v>1</v>
      </c>
      <c r="Z129" s="31">
        <v>0</v>
      </c>
    </row>
    <row r="130" spans="1:26" s="46" customFormat="1" ht="14.25" customHeight="1">
      <c r="A130" s="183" t="s">
        <v>240</v>
      </c>
      <c r="B130" s="446" t="s">
        <v>241</v>
      </c>
      <c r="C130" s="468"/>
      <c r="D130" s="469"/>
      <c r="E130" s="172">
        <f>E131+E132+E133</f>
        <v>0</v>
      </c>
      <c r="F130" s="172">
        <f t="shared" ref="F130:Y130" si="13">F131+F132+F133</f>
        <v>0</v>
      </c>
      <c r="G130" s="172">
        <f t="shared" si="13"/>
        <v>0</v>
      </c>
      <c r="H130" s="172">
        <f t="shared" si="13"/>
        <v>0</v>
      </c>
      <c r="I130" s="172">
        <f t="shared" si="13"/>
        <v>0</v>
      </c>
      <c r="J130" s="172">
        <f t="shared" si="13"/>
        <v>0</v>
      </c>
      <c r="K130" s="172">
        <f t="shared" si="13"/>
        <v>0</v>
      </c>
      <c r="L130" s="172">
        <f t="shared" si="13"/>
        <v>0</v>
      </c>
      <c r="M130" s="172">
        <f t="shared" si="13"/>
        <v>0</v>
      </c>
      <c r="N130" s="172">
        <f t="shared" si="13"/>
        <v>0</v>
      </c>
      <c r="O130" s="172">
        <f t="shared" si="13"/>
        <v>0</v>
      </c>
      <c r="P130" s="172">
        <f t="shared" si="13"/>
        <v>0</v>
      </c>
      <c r="Q130" s="172">
        <f t="shared" si="13"/>
        <v>0</v>
      </c>
      <c r="R130" s="172">
        <f t="shared" si="13"/>
        <v>0</v>
      </c>
      <c r="S130" s="172">
        <f t="shared" si="13"/>
        <v>0</v>
      </c>
      <c r="T130" s="172">
        <f t="shared" si="13"/>
        <v>0</v>
      </c>
      <c r="U130" s="172">
        <f t="shared" si="13"/>
        <v>0</v>
      </c>
      <c r="V130" s="172">
        <f t="shared" si="13"/>
        <v>0</v>
      </c>
      <c r="W130" s="31">
        <v>0</v>
      </c>
      <c r="X130" s="172">
        <f t="shared" si="13"/>
        <v>0</v>
      </c>
      <c r="Y130" s="172">
        <f t="shared" si="13"/>
        <v>0</v>
      </c>
      <c r="Z130" s="172"/>
    </row>
    <row r="131" spans="1:26" s="32" customFormat="1" ht="12.75" customHeight="1">
      <c r="A131" s="180" t="s">
        <v>242</v>
      </c>
      <c r="B131" s="371" t="s">
        <v>243</v>
      </c>
      <c r="C131" s="387"/>
      <c r="D131" s="388"/>
      <c r="E131" s="172">
        <v>0</v>
      </c>
      <c r="F131" s="191">
        <v>0</v>
      </c>
      <c r="G131" s="173">
        <v>0</v>
      </c>
      <c r="H131" s="191">
        <v>0</v>
      </c>
      <c r="I131" s="191">
        <v>0</v>
      </c>
      <c r="J131" s="41">
        <v>0</v>
      </c>
      <c r="K131" s="31">
        <v>0</v>
      </c>
      <c r="L131" s="31">
        <v>0</v>
      </c>
      <c r="M131" s="31">
        <v>0</v>
      </c>
      <c r="N131" s="41">
        <v>0</v>
      </c>
      <c r="O131" s="31">
        <v>0</v>
      </c>
      <c r="P131" s="31">
        <v>0</v>
      </c>
      <c r="Q131" s="41">
        <v>0</v>
      </c>
      <c r="R131" s="31">
        <v>0</v>
      </c>
      <c r="S131" s="174">
        <v>0</v>
      </c>
      <c r="T131" s="175">
        <v>0</v>
      </c>
      <c r="U131" s="31">
        <v>0</v>
      </c>
      <c r="V131" s="31">
        <v>0</v>
      </c>
      <c r="W131" s="31">
        <v>0</v>
      </c>
      <c r="X131" s="31">
        <v>0</v>
      </c>
      <c r="Y131" s="201">
        <v>0</v>
      </c>
      <c r="Z131" s="31">
        <v>0</v>
      </c>
    </row>
    <row r="132" spans="1:26" s="32" customFormat="1" ht="12.75" customHeight="1">
      <c r="A132" s="180" t="s">
        <v>244</v>
      </c>
      <c r="B132" s="371" t="s">
        <v>245</v>
      </c>
      <c r="C132" s="372"/>
      <c r="D132" s="373"/>
      <c r="E132" s="172">
        <v>0</v>
      </c>
      <c r="F132" s="191">
        <v>0</v>
      </c>
      <c r="G132" s="173">
        <v>0</v>
      </c>
      <c r="H132" s="191">
        <v>0</v>
      </c>
      <c r="I132" s="191">
        <v>0</v>
      </c>
      <c r="J132" s="41">
        <v>0</v>
      </c>
      <c r="K132" s="31">
        <v>0</v>
      </c>
      <c r="L132" s="31">
        <v>0</v>
      </c>
      <c r="M132" s="31">
        <v>0</v>
      </c>
      <c r="N132" s="41">
        <v>0</v>
      </c>
      <c r="O132" s="31">
        <v>0</v>
      </c>
      <c r="P132" s="31">
        <v>0</v>
      </c>
      <c r="Q132" s="41">
        <v>0</v>
      </c>
      <c r="R132" s="31">
        <v>0</v>
      </c>
      <c r="S132" s="174">
        <v>0</v>
      </c>
      <c r="T132" s="175">
        <v>0</v>
      </c>
      <c r="U132" s="31">
        <v>0</v>
      </c>
      <c r="V132" s="31">
        <v>0</v>
      </c>
      <c r="W132" s="31">
        <v>0</v>
      </c>
      <c r="X132" s="31">
        <v>0</v>
      </c>
      <c r="Y132" s="201">
        <v>0</v>
      </c>
      <c r="Z132" s="31">
        <v>0</v>
      </c>
    </row>
    <row r="133" spans="1:26" s="32" customFormat="1">
      <c r="A133" s="180" t="s">
        <v>246</v>
      </c>
      <c r="B133" s="379" t="s">
        <v>63</v>
      </c>
      <c r="C133" s="380"/>
      <c r="D133" s="381"/>
      <c r="E133" s="172">
        <v>0</v>
      </c>
      <c r="F133" s="191">
        <v>0</v>
      </c>
      <c r="G133" s="173">
        <v>0</v>
      </c>
      <c r="H133" s="191">
        <v>0</v>
      </c>
      <c r="I133" s="191">
        <v>0</v>
      </c>
      <c r="J133" s="41">
        <v>0</v>
      </c>
      <c r="K133" s="31">
        <v>0</v>
      </c>
      <c r="L133" s="31">
        <v>0</v>
      </c>
      <c r="M133" s="31">
        <v>0</v>
      </c>
      <c r="N133" s="41">
        <v>0</v>
      </c>
      <c r="O133" s="31">
        <v>0</v>
      </c>
      <c r="P133" s="31">
        <v>0</v>
      </c>
      <c r="Q133" s="41">
        <v>0</v>
      </c>
      <c r="R133" s="31">
        <v>0</v>
      </c>
      <c r="S133" s="174">
        <v>0</v>
      </c>
      <c r="T133" s="175">
        <v>0</v>
      </c>
      <c r="U133" s="31">
        <v>0</v>
      </c>
      <c r="V133" s="31">
        <v>0</v>
      </c>
      <c r="W133" s="31">
        <v>0</v>
      </c>
      <c r="X133" s="31"/>
      <c r="Y133" s="201">
        <v>0</v>
      </c>
      <c r="Z133" s="31">
        <v>0</v>
      </c>
    </row>
    <row r="134" spans="1:26" s="46" customFormat="1" ht="14.25" customHeight="1">
      <c r="A134" s="183" t="s">
        <v>247</v>
      </c>
      <c r="B134" s="446" t="s">
        <v>63</v>
      </c>
      <c r="C134" s="447"/>
      <c r="D134" s="448"/>
      <c r="E134" s="170">
        <v>4</v>
      </c>
      <c r="F134" s="201">
        <f>G134+H134+I134</f>
        <v>27</v>
      </c>
      <c r="G134" s="179">
        <v>17</v>
      </c>
      <c r="H134" s="201">
        <v>9</v>
      </c>
      <c r="I134" s="201">
        <v>1</v>
      </c>
      <c r="J134" s="202">
        <v>7</v>
      </c>
      <c r="K134" s="202">
        <v>7</v>
      </c>
      <c r="L134" s="202">
        <v>0</v>
      </c>
      <c r="M134" s="202">
        <v>1</v>
      </c>
      <c r="N134" s="202">
        <v>0</v>
      </c>
      <c r="O134" s="202">
        <v>0</v>
      </c>
      <c r="P134" s="202">
        <v>0</v>
      </c>
      <c r="Q134" s="202">
        <v>0</v>
      </c>
      <c r="R134" s="202">
        <v>1</v>
      </c>
      <c r="S134" s="167">
        <v>8</v>
      </c>
      <c r="T134" s="168">
        <v>0</v>
      </c>
      <c r="U134" s="202">
        <v>6</v>
      </c>
      <c r="V134" s="202">
        <v>0</v>
      </c>
      <c r="W134" s="31">
        <v>0</v>
      </c>
      <c r="X134" s="202">
        <v>1</v>
      </c>
      <c r="Y134" s="201">
        <v>13</v>
      </c>
      <c r="Z134" s="202">
        <v>1</v>
      </c>
    </row>
    <row r="135" spans="1:26" s="46" customFormat="1" ht="14.25" customHeight="1">
      <c r="A135" s="183"/>
      <c r="B135" s="446" t="s">
        <v>258</v>
      </c>
      <c r="C135" s="447"/>
      <c r="D135" s="448"/>
      <c r="E135" s="170">
        <f>E20+E37+E49+E57+E71+E78+E85+E88+E110+E114+E121+E130+E134</f>
        <v>285</v>
      </c>
      <c r="F135" s="170">
        <f t="shared" ref="F135:Z135" si="14">F20+F37+F49+F57+F71+F78+F85+F88+F110+F114+F121+F130+F134</f>
        <v>1818</v>
      </c>
      <c r="G135" s="170">
        <f t="shared" si="14"/>
        <v>1578</v>
      </c>
      <c r="H135" s="170">
        <f t="shared" si="14"/>
        <v>219</v>
      </c>
      <c r="I135" s="170">
        <f t="shared" si="14"/>
        <v>21</v>
      </c>
      <c r="J135" s="170">
        <f t="shared" si="14"/>
        <v>1361</v>
      </c>
      <c r="K135" s="170">
        <f t="shared" si="14"/>
        <v>940</v>
      </c>
      <c r="L135" s="170">
        <f t="shared" si="14"/>
        <v>72</v>
      </c>
      <c r="M135" s="170">
        <f t="shared" si="14"/>
        <v>158</v>
      </c>
      <c r="N135" s="170">
        <f t="shared" si="14"/>
        <v>192</v>
      </c>
      <c r="O135" s="170">
        <f t="shared" si="14"/>
        <v>39</v>
      </c>
      <c r="P135" s="170">
        <f t="shared" si="14"/>
        <v>138</v>
      </c>
      <c r="Q135" s="170">
        <f t="shared" si="14"/>
        <v>15</v>
      </c>
      <c r="R135" s="170">
        <f t="shared" si="14"/>
        <v>7</v>
      </c>
      <c r="S135" s="170">
        <f t="shared" si="14"/>
        <v>1368</v>
      </c>
      <c r="T135" s="170">
        <f t="shared" si="14"/>
        <v>6</v>
      </c>
      <c r="U135" s="170">
        <f t="shared" si="14"/>
        <v>1149</v>
      </c>
      <c r="V135" s="170">
        <f t="shared" si="14"/>
        <v>175</v>
      </c>
      <c r="W135" s="31">
        <v>0</v>
      </c>
      <c r="X135" s="170">
        <f t="shared" si="14"/>
        <v>15</v>
      </c>
      <c r="Y135" s="170">
        <f t="shared" si="14"/>
        <v>489</v>
      </c>
      <c r="Z135" s="170">
        <f t="shared" si="14"/>
        <v>42</v>
      </c>
    </row>
    <row r="136" spans="1:26" ht="14.25">
      <c r="A136" s="183"/>
      <c r="B136" s="446"/>
      <c r="C136" s="447"/>
      <c r="D136" s="448"/>
      <c r="E136" s="201"/>
      <c r="F136" s="201"/>
      <c r="G136" s="201"/>
      <c r="H136" s="201"/>
      <c r="I136" s="201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</sheetData>
  <mergeCells count="148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136:D136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26" workbookViewId="0">
      <selection activeCell="F135" sqref="F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259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274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2</v>
      </c>
      <c r="F21" s="188">
        <v>24</v>
      </c>
      <c r="G21" s="188">
        <v>20</v>
      </c>
      <c r="H21" s="188">
        <v>4</v>
      </c>
      <c r="I21" s="188"/>
      <c r="J21" s="26">
        <v>19</v>
      </c>
      <c r="K21" s="26">
        <v>9</v>
      </c>
      <c r="L21" s="26">
        <v>1</v>
      </c>
      <c r="M21" s="26">
        <v>7</v>
      </c>
      <c r="N21" s="26">
        <v>2</v>
      </c>
      <c r="O21" s="26"/>
      <c r="P21" s="26">
        <v>2</v>
      </c>
      <c r="Q21" s="26"/>
      <c r="R21" s="26"/>
      <c r="S21" s="26">
        <v>19</v>
      </c>
      <c r="T21" s="26"/>
      <c r="U21" s="26">
        <v>13</v>
      </c>
      <c r="V21" s="26">
        <v>3</v>
      </c>
      <c r="W21" s="26"/>
      <c r="X21" s="26">
        <v>1</v>
      </c>
      <c r="Y21" s="26">
        <v>3</v>
      </c>
      <c r="Z21" s="26">
        <v>2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1</v>
      </c>
      <c r="F22" s="188">
        <v>8</v>
      </c>
      <c r="G22" s="188">
        <v>6</v>
      </c>
      <c r="H22" s="188"/>
      <c r="I22" s="188">
        <v>2</v>
      </c>
      <c r="J22" s="26">
        <v>7</v>
      </c>
      <c r="K22" s="26">
        <v>4</v>
      </c>
      <c r="L22" s="26"/>
      <c r="M22" s="26">
        <v>2</v>
      </c>
      <c r="N22" s="26">
        <v>1</v>
      </c>
      <c r="O22" s="26"/>
      <c r="P22" s="26">
        <v>1</v>
      </c>
      <c r="Q22" s="26"/>
      <c r="R22" s="26"/>
      <c r="S22" s="26">
        <v>7</v>
      </c>
      <c r="T22" s="26"/>
      <c r="U22" s="26">
        <v>5</v>
      </c>
      <c r="V22" s="26"/>
      <c r="W22" s="26"/>
      <c r="X22" s="26"/>
      <c r="Y22" s="26"/>
      <c r="Z22" s="26"/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>
        <v>2</v>
      </c>
      <c r="F23" s="188">
        <v>15</v>
      </c>
      <c r="G23" s="188">
        <v>15</v>
      </c>
      <c r="H23" s="188"/>
      <c r="I23" s="188"/>
      <c r="J23" s="26">
        <v>15</v>
      </c>
      <c r="K23" s="26">
        <v>14</v>
      </c>
      <c r="L23" s="26">
        <v>1</v>
      </c>
      <c r="M23" s="26"/>
      <c r="N23" s="26"/>
      <c r="O23" s="26"/>
      <c r="P23" s="26"/>
      <c r="Q23" s="26"/>
      <c r="R23" s="26"/>
      <c r="S23" s="26">
        <v>15</v>
      </c>
      <c r="T23" s="26"/>
      <c r="U23" s="26">
        <v>15</v>
      </c>
      <c r="V23" s="26"/>
      <c r="W23" s="26"/>
      <c r="X23" s="26"/>
      <c r="Y23" s="26">
        <v>2</v>
      </c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/>
      <c r="F24" s="188"/>
      <c r="G24" s="188"/>
      <c r="H24" s="188"/>
      <c r="I24" s="188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/>
      <c r="F25" s="188"/>
      <c r="G25" s="188"/>
      <c r="H25" s="188"/>
      <c r="I25" s="188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/>
      <c r="F26" s="188">
        <v>2</v>
      </c>
      <c r="G26" s="188">
        <v>1</v>
      </c>
      <c r="H26" s="188">
        <v>1</v>
      </c>
      <c r="I26" s="188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>
        <v>1</v>
      </c>
      <c r="Z26" s="26">
        <v>1</v>
      </c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/>
      <c r="F27" s="188">
        <v>3</v>
      </c>
      <c r="G27" s="188">
        <v>3</v>
      </c>
      <c r="H27" s="188"/>
      <c r="I27" s="188"/>
      <c r="J27" s="26">
        <v>1</v>
      </c>
      <c r="K27" s="26"/>
      <c r="L27" s="26"/>
      <c r="M27" s="26"/>
      <c r="N27" s="26">
        <v>1</v>
      </c>
      <c r="O27" s="26"/>
      <c r="P27" s="26">
        <v>1</v>
      </c>
      <c r="Q27" s="26"/>
      <c r="R27" s="26"/>
      <c r="S27" s="26">
        <v>1</v>
      </c>
      <c r="T27" s="26"/>
      <c r="U27" s="26">
        <v>1</v>
      </c>
      <c r="V27" s="26"/>
      <c r="W27" s="26"/>
      <c r="X27" s="26"/>
      <c r="Y27" s="26">
        <v>2</v>
      </c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/>
      <c r="G28" s="188"/>
      <c r="H28" s="188"/>
      <c r="I28" s="188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/>
      <c r="F29" s="188"/>
      <c r="G29" s="188"/>
      <c r="H29" s="188"/>
      <c r="I29" s="188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/>
      <c r="F30" s="188">
        <v>1</v>
      </c>
      <c r="G30" s="188">
        <v>1</v>
      </c>
      <c r="H30" s="188"/>
      <c r="I30" s="188"/>
      <c r="J30" s="26">
        <v>1</v>
      </c>
      <c r="K30" s="26"/>
      <c r="L30" s="26"/>
      <c r="M30" s="26">
        <v>1</v>
      </c>
      <c r="N30" s="26"/>
      <c r="O30" s="26"/>
      <c r="P30" s="26"/>
      <c r="Q30" s="26"/>
      <c r="R30" s="26"/>
      <c r="S30" s="26">
        <v>1</v>
      </c>
      <c r="T30" s="26"/>
      <c r="U30" s="26">
        <v>1</v>
      </c>
      <c r="V30" s="26"/>
      <c r="W30" s="26"/>
      <c r="X30" s="26"/>
      <c r="Y30" s="26"/>
      <c r="Z30" s="26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/>
      <c r="F31" s="188"/>
      <c r="G31" s="188"/>
      <c r="H31" s="188"/>
      <c r="I31" s="188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1</v>
      </c>
      <c r="F32" s="188">
        <v>3</v>
      </c>
      <c r="G32" s="188">
        <v>3</v>
      </c>
      <c r="H32" s="188"/>
      <c r="I32" s="188"/>
      <c r="J32" s="26">
        <v>2</v>
      </c>
      <c r="K32" s="26">
        <v>2</v>
      </c>
      <c r="L32" s="26"/>
      <c r="M32" s="26"/>
      <c r="N32" s="26"/>
      <c r="O32" s="26"/>
      <c r="P32" s="26"/>
      <c r="Q32" s="26"/>
      <c r="R32" s="26"/>
      <c r="S32" s="26">
        <v>2</v>
      </c>
      <c r="T32" s="26"/>
      <c r="U32" s="26">
        <v>1</v>
      </c>
      <c r="V32" s="26">
        <v>1</v>
      </c>
      <c r="W32" s="26"/>
      <c r="X32" s="26"/>
      <c r="Y32" s="26">
        <v>2</v>
      </c>
      <c r="Z32" s="26">
        <v>1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3</v>
      </c>
      <c r="F33" s="192">
        <v>7</v>
      </c>
      <c r="G33" s="192">
        <v>6</v>
      </c>
      <c r="H33" s="192">
        <v>1</v>
      </c>
      <c r="I33" s="192"/>
      <c r="J33" s="30">
        <v>6</v>
      </c>
      <c r="K33" s="30">
        <v>3</v>
      </c>
      <c r="L33" s="30">
        <v>1</v>
      </c>
      <c r="M33" s="30">
        <v>1</v>
      </c>
      <c r="N33" s="23">
        <v>1</v>
      </c>
      <c r="O33" s="23"/>
      <c r="P33" s="23">
        <v>1</v>
      </c>
      <c r="Q33" s="23"/>
      <c r="R33" s="23"/>
      <c r="S33" s="23">
        <v>6</v>
      </c>
      <c r="T33" s="23"/>
      <c r="U33" s="23">
        <v>2</v>
      </c>
      <c r="V33" s="23">
        <v>3</v>
      </c>
      <c r="W33" s="23"/>
      <c r="X33" s="23"/>
      <c r="Y33" s="23">
        <v>3</v>
      </c>
      <c r="Z33" s="23">
        <v>1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>
        <v>1</v>
      </c>
      <c r="F34" s="188"/>
      <c r="G34" s="188"/>
      <c r="H34" s="188"/>
      <c r="I34" s="188"/>
      <c r="J34" s="26">
        <v>1</v>
      </c>
      <c r="K34" s="26"/>
      <c r="L34" s="26"/>
      <c r="M34" s="26"/>
      <c r="N34" s="26">
        <v>1</v>
      </c>
      <c r="O34" s="26">
        <v>1</v>
      </c>
      <c r="P34" s="26"/>
      <c r="Q34" s="26"/>
      <c r="R34" s="26"/>
      <c r="S34" s="26">
        <v>1</v>
      </c>
      <c r="T34" s="26"/>
      <c r="U34" s="26">
        <v>1</v>
      </c>
      <c r="V34" s="26"/>
      <c r="W34" s="26"/>
      <c r="X34" s="26"/>
      <c r="Y34" s="26"/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11</v>
      </c>
      <c r="F35" s="188">
        <v>24</v>
      </c>
      <c r="G35" s="188">
        <v>24</v>
      </c>
      <c r="H35" s="188"/>
      <c r="I35" s="188"/>
      <c r="J35" s="26">
        <v>19</v>
      </c>
      <c r="K35" s="26">
        <v>9</v>
      </c>
      <c r="L35" s="26">
        <v>2</v>
      </c>
      <c r="M35" s="26">
        <v>3</v>
      </c>
      <c r="N35" s="26">
        <v>5</v>
      </c>
      <c r="O35" s="26">
        <v>3</v>
      </c>
      <c r="P35" s="26">
        <v>2</v>
      </c>
      <c r="Q35" s="26"/>
      <c r="R35" s="26"/>
      <c r="S35" s="26">
        <v>19</v>
      </c>
      <c r="T35" s="26"/>
      <c r="U35" s="26">
        <v>17</v>
      </c>
      <c r="V35" s="26">
        <v>1</v>
      </c>
      <c r="W35" s="26"/>
      <c r="X35" s="26"/>
      <c r="Y35" s="26">
        <v>16</v>
      </c>
      <c r="Z35" s="26">
        <v>7</v>
      </c>
    </row>
    <row r="36" spans="1:26" s="32" customFormat="1">
      <c r="A36" s="29" t="s">
        <v>62</v>
      </c>
      <c r="B36" s="364" t="s">
        <v>63</v>
      </c>
      <c r="C36" s="365"/>
      <c r="D36" s="365"/>
      <c r="E36" s="191">
        <v>6</v>
      </c>
      <c r="F36" s="191">
        <v>19</v>
      </c>
      <c r="G36" s="191">
        <v>16</v>
      </c>
      <c r="H36" s="191">
        <v>3</v>
      </c>
      <c r="I36" s="191"/>
      <c r="J36" s="31">
        <v>18</v>
      </c>
      <c r="K36" s="31">
        <v>5</v>
      </c>
      <c r="L36" s="31">
        <v>1</v>
      </c>
      <c r="M36" s="31">
        <v>7</v>
      </c>
      <c r="N36" s="31">
        <v>5</v>
      </c>
      <c r="O36" s="31">
        <v>2</v>
      </c>
      <c r="P36" s="31">
        <v>3</v>
      </c>
      <c r="Q36" s="31"/>
      <c r="R36" s="31"/>
      <c r="S36" s="31">
        <v>18</v>
      </c>
      <c r="T36" s="31">
        <v>2</v>
      </c>
      <c r="U36" s="31">
        <v>9</v>
      </c>
      <c r="V36" s="31">
        <v>8</v>
      </c>
      <c r="W36" s="31"/>
      <c r="X36" s="31"/>
      <c r="Y36" s="31">
        <v>2</v>
      </c>
      <c r="Z36" s="31">
        <v>1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/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/>
      <c r="F38" s="188">
        <v>12</v>
      </c>
      <c r="G38" s="188">
        <v>10</v>
      </c>
      <c r="H38" s="188">
        <v>2</v>
      </c>
      <c r="I38" s="188"/>
      <c r="J38" s="26">
        <v>7</v>
      </c>
      <c r="K38" s="26">
        <v>1</v>
      </c>
      <c r="L38" s="26">
        <v>1</v>
      </c>
      <c r="M38" s="26">
        <v>1</v>
      </c>
      <c r="N38" s="26">
        <v>4</v>
      </c>
      <c r="O38" s="26">
        <v>2</v>
      </c>
      <c r="P38" s="26">
        <v>2</v>
      </c>
      <c r="Q38" s="26"/>
      <c r="R38" s="26"/>
      <c r="S38" s="26">
        <v>7</v>
      </c>
      <c r="T38" s="26"/>
      <c r="U38" s="26">
        <v>5</v>
      </c>
      <c r="V38" s="26">
        <v>2</v>
      </c>
      <c r="W38" s="26"/>
      <c r="X38" s="26">
        <v>1</v>
      </c>
      <c r="Y38" s="26">
        <v>3</v>
      </c>
      <c r="Z38" s="26"/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/>
      <c r="G39" s="188"/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/>
      <c r="F40" s="188"/>
      <c r="G40" s="188"/>
      <c r="H40" s="188"/>
      <c r="I40" s="188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>
        <v>1</v>
      </c>
      <c r="F41" s="192">
        <v>6</v>
      </c>
      <c r="G41" s="192">
        <v>5</v>
      </c>
      <c r="H41" s="192">
        <v>1</v>
      </c>
      <c r="I41" s="192"/>
      <c r="J41" s="30">
        <v>5</v>
      </c>
      <c r="K41" s="30">
        <v>2</v>
      </c>
      <c r="L41" s="30"/>
      <c r="M41" s="30">
        <v>1</v>
      </c>
      <c r="N41" s="30">
        <v>2</v>
      </c>
      <c r="O41" s="30"/>
      <c r="P41" s="30">
        <v>2</v>
      </c>
      <c r="Q41" s="30"/>
      <c r="R41" s="30"/>
      <c r="S41" s="30">
        <v>5</v>
      </c>
      <c r="T41" s="30"/>
      <c r="U41" s="30">
        <v>5</v>
      </c>
      <c r="V41" s="30"/>
      <c r="W41" s="30"/>
      <c r="X41" s="30"/>
      <c r="Y41" s="30">
        <v>1</v>
      </c>
      <c r="Z41" s="30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>
        <v>4</v>
      </c>
      <c r="G42" s="192">
        <v>3</v>
      </c>
      <c r="H42" s="192">
        <v>1</v>
      </c>
      <c r="I42" s="192"/>
      <c r="J42" s="30">
        <v>2</v>
      </c>
      <c r="K42" s="30">
        <v>2</v>
      </c>
      <c r="L42" s="30"/>
      <c r="M42" s="30"/>
      <c r="N42" s="30"/>
      <c r="O42" s="30"/>
      <c r="P42" s="30"/>
      <c r="Q42" s="30"/>
      <c r="R42" s="30"/>
      <c r="S42" s="30">
        <v>2</v>
      </c>
      <c r="T42" s="30"/>
      <c r="U42" s="30">
        <v>2</v>
      </c>
      <c r="V42" s="30"/>
      <c r="W42" s="30"/>
      <c r="X42" s="30"/>
      <c r="Y42" s="30">
        <v>1</v>
      </c>
      <c r="Z42" s="30">
        <v>1</v>
      </c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/>
      <c r="F43" s="188">
        <v>10</v>
      </c>
      <c r="G43" s="188">
        <v>10</v>
      </c>
      <c r="H43" s="188"/>
      <c r="I43" s="188"/>
      <c r="J43" s="26">
        <v>7</v>
      </c>
      <c r="K43" s="26">
        <v>2</v>
      </c>
      <c r="L43" s="26">
        <v>1</v>
      </c>
      <c r="M43" s="26">
        <v>3</v>
      </c>
      <c r="N43" s="26">
        <v>1</v>
      </c>
      <c r="O43" s="26">
        <v>1</v>
      </c>
      <c r="P43" s="26"/>
      <c r="Q43" s="26"/>
      <c r="R43" s="26"/>
      <c r="S43" s="26">
        <v>7</v>
      </c>
      <c r="T43" s="26">
        <v>1</v>
      </c>
      <c r="U43" s="26">
        <v>4</v>
      </c>
      <c r="V43" s="26">
        <v>2</v>
      </c>
      <c r="W43" s="26"/>
      <c r="X43" s="26"/>
      <c r="Y43" s="26">
        <v>2</v>
      </c>
      <c r="Z43" s="26">
        <v>1</v>
      </c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/>
      <c r="F44" s="188">
        <v>3</v>
      </c>
      <c r="G44" s="188">
        <v>3</v>
      </c>
      <c r="H44" s="188"/>
      <c r="I44" s="188"/>
      <c r="J44" s="26">
        <v>3</v>
      </c>
      <c r="K44" s="26">
        <v>2</v>
      </c>
      <c r="L44" s="26"/>
      <c r="M44" s="26"/>
      <c r="N44" s="26">
        <v>1</v>
      </c>
      <c r="O44" s="26"/>
      <c r="P44" s="26"/>
      <c r="Q44" s="26">
        <v>1</v>
      </c>
      <c r="R44" s="26"/>
      <c r="S44" s="26">
        <v>3</v>
      </c>
      <c r="T44" s="26"/>
      <c r="U44" s="26">
        <v>2</v>
      </c>
      <c r="V44" s="26"/>
      <c r="W44" s="26"/>
      <c r="X44" s="26"/>
      <c r="Y44" s="26"/>
      <c r="Z44" s="26"/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/>
      <c r="G45" s="188"/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>
        <v>1</v>
      </c>
      <c r="F46" s="188">
        <v>8</v>
      </c>
      <c r="G46" s="188">
        <v>7</v>
      </c>
      <c r="H46" s="188">
        <v>1</v>
      </c>
      <c r="I46" s="188"/>
      <c r="J46" s="26">
        <v>7</v>
      </c>
      <c r="K46" s="26">
        <v>3</v>
      </c>
      <c r="L46" s="26"/>
      <c r="M46" s="26"/>
      <c r="N46" s="26">
        <v>4</v>
      </c>
      <c r="O46" s="26"/>
      <c r="P46" s="26">
        <v>4</v>
      </c>
      <c r="Q46" s="26"/>
      <c r="R46" s="26"/>
      <c r="S46" s="26">
        <v>7</v>
      </c>
      <c r="T46" s="26"/>
      <c r="U46" s="26">
        <v>7</v>
      </c>
      <c r="V46" s="26"/>
      <c r="W46" s="26"/>
      <c r="X46" s="26"/>
      <c r="Y46" s="26">
        <v>1</v>
      </c>
      <c r="Z46" s="26"/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/>
      <c r="F47" s="188">
        <v>2</v>
      </c>
      <c r="G47" s="188">
        <v>2</v>
      </c>
      <c r="H47" s="188"/>
      <c r="I47" s="188"/>
      <c r="J47" s="26">
        <v>2</v>
      </c>
      <c r="K47" s="26">
        <v>1</v>
      </c>
      <c r="L47" s="26"/>
      <c r="M47" s="26"/>
      <c r="N47" s="26">
        <v>1</v>
      </c>
      <c r="O47" s="26"/>
      <c r="P47" s="26">
        <v>1</v>
      </c>
      <c r="Q47" s="26"/>
      <c r="R47" s="26"/>
      <c r="S47" s="26">
        <v>2</v>
      </c>
      <c r="T47" s="26"/>
      <c r="U47" s="26">
        <v>2</v>
      </c>
      <c r="V47" s="26"/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188"/>
      <c r="F48" s="188">
        <v>12</v>
      </c>
      <c r="G48" s="188">
        <v>4</v>
      </c>
      <c r="H48" s="188">
        <v>7</v>
      </c>
      <c r="I48" s="188">
        <v>1</v>
      </c>
      <c r="J48" s="26">
        <v>3</v>
      </c>
      <c r="K48" s="26">
        <v>3</v>
      </c>
      <c r="L48" s="26"/>
      <c r="M48" s="26"/>
      <c r="N48" s="26"/>
      <c r="O48" s="26"/>
      <c r="P48" s="26"/>
      <c r="Q48" s="26"/>
      <c r="R48" s="26"/>
      <c r="S48" s="26">
        <v>3</v>
      </c>
      <c r="T48" s="26"/>
      <c r="U48" s="26">
        <v>2</v>
      </c>
      <c r="V48" s="26">
        <v>1</v>
      </c>
      <c r="W48" s="26"/>
      <c r="X48" s="26"/>
      <c r="Y48" s="26">
        <v>1</v>
      </c>
      <c r="Z48" s="26">
        <v>1</v>
      </c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/>
      <c r="F50" s="188"/>
      <c r="G50" s="188"/>
      <c r="H50" s="188"/>
      <c r="I50" s="188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/>
      <c r="F52" s="188"/>
      <c r="G52" s="188"/>
      <c r="H52" s="188"/>
      <c r="I52" s="188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/>
      <c r="F54" s="191"/>
      <c r="G54" s="191"/>
      <c r="H54" s="191"/>
      <c r="I54" s="19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/>
      <c r="F55" s="188">
        <v>14</v>
      </c>
      <c r="G55" s="188">
        <v>12</v>
      </c>
      <c r="H55" s="188">
        <v>1</v>
      </c>
      <c r="I55" s="188">
        <v>1</v>
      </c>
      <c r="J55" s="26">
        <v>12</v>
      </c>
      <c r="K55" s="26">
        <v>5</v>
      </c>
      <c r="L55" s="26"/>
      <c r="M55" s="26">
        <v>6</v>
      </c>
      <c r="N55" s="26">
        <v>1</v>
      </c>
      <c r="O55" s="26"/>
      <c r="P55" s="26"/>
      <c r="Q55" s="26">
        <v>1</v>
      </c>
      <c r="R55" s="26"/>
      <c r="S55" s="26">
        <v>12</v>
      </c>
      <c r="T55" s="26"/>
      <c r="U55" s="26">
        <v>11</v>
      </c>
      <c r="V55" s="26">
        <v>1</v>
      </c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188">
        <v>1</v>
      </c>
      <c r="F56" s="188">
        <v>16</v>
      </c>
      <c r="G56" s="188">
        <v>13</v>
      </c>
      <c r="H56" s="188">
        <v>2</v>
      </c>
      <c r="I56" s="188">
        <v>1</v>
      </c>
      <c r="J56" s="26">
        <v>13</v>
      </c>
      <c r="K56" s="26">
        <v>8</v>
      </c>
      <c r="L56" s="26">
        <v>1</v>
      </c>
      <c r="M56" s="26">
        <v>2</v>
      </c>
      <c r="N56" s="26">
        <v>2</v>
      </c>
      <c r="O56" s="26"/>
      <c r="P56" s="26">
        <v>2</v>
      </c>
      <c r="Q56" s="26"/>
      <c r="R56" s="26">
        <v>1</v>
      </c>
      <c r="S56" s="26">
        <v>14</v>
      </c>
      <c r="T56" s="26"/>
      <c r="U56" s="26">
        <v>14</v>
      </c>
      <c r="V56" s="26"/>
      <c r="W56" s="26"/>
      <c r="X56" s="26"/>
      <c r="Y56" s="26"/>
      <c r="Z56" s="26"/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/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5</v>
      </c>
      <c r="F58" s="188">
        <v>57</v>
      </c>
      <c r="G58" s="188">
        <v>50</v>
      </c>
      <c r="H58" s="188">
        <v>7</v>
      </c>
      <c r="I58" s="188"/>
      <c r="J58" s="26">
        <v>47</v>
      </c>
      <c r="K58" s="26">
        <v>31</v>
      </c>
      <c r="L58" s="26">
        <v>3</v>
      </c>
      <c r="M58" s="26">
        <v>5</v>
      </c>
      <c r="N58" s="26">
        <v>8</v>
      </c>
      <c r="O58" s="26"/>
      <c r="P58" s="26">
        <v>7</v>
      </c>
      <c r="Q58" s="26">
        <v>1</v>
      </c>
      <c r="R58" s="26"/>
      <c r="S58" s="26">
        <v>47</v>
      </c>
      <c r="T58" s="26">
        <v>1</v>
      </c>
      <c r="U58" s="26">
        <v>42</v>
      </c>
      <c r="V58" s="26">
        <v>2</v>
      </c>
      <c r="W58" s="26"/>
      <c r="X58" s="26"/>
      <c r="Y58" s="26">
        <v>7</v>
      </c>
      <c r="Z58" s="26"/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1</v>
      </c>
      <c r="F59" s="188">
        <v>16</v>
      </c>
      <c r="G59" s="188">
        <v>14</v>
      </c>
      <c r="H59" s="188">
        <v>2</v>
      </c>
      <c r="I59" s="188"/>
      <c r="J59" s="26">
        <v>13</v>
      </c>
      <c r="K59" s="26">
        <v>3</v>
      </c>
      <c r="L59" s="26">
        <v>8</v>
      </c>
      <c r="M59" s="26"/>
      <c r="N59" s="26">
        <v>2</v>
      </c>
      <c r="O59" s="26"/>
      <c r="P59" s="26">
        <v>2</v>
      </c>
      <c r="Q59" s="26"/>
      <c r="R59" s="26"/>
      <c r="S59" s="26">
        <v>13</v>
      </c>
      <c r="T59" s="26"/>
      <c r="U59" s="26">
        <v>12</v>
      </c>
      <c r="V59" s="26"/>
      <c r="W59" s="26"/>
      <c r="X59" s="26"/>
      <c r="Y59" s="26">
        <v>2</v>
      </c>
      <c r="Z59" s="26"/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/>
      <c r="F60" s="188">
        <v>8</v>
      </c>
      <c r="G60" s="188">
        <v>7</v>
      </c>
      <c r="H60" s="188">
        <v>1</v>
      </c>
      <c r="I60" s="188"/>
      <c r="J60" s="26">
        <v>4</v>
      </c>
      <c r="K60" s="26">
        <v>1</v>
      </c>
      <c r="L60" s="26">
        <v>2</v>
      </c>
      <c r="M60" s="26">
        <v>1</v>
      </c>
      <c r="N60" s="26"/>
      <c r="O60" s="26"/>
      <c r="P60" s="26"/>
      <c r="Q60" s="26"/>
      <c r="R60" s="26"/>
      <c r="S60" s="26">
        <v>4</v>
      </c>
      <c r="T60" s="26"/>
      <c r="U60" s="26">
        <v>4</v>
      </c>
      <c r="V60" s="26"/>
      <c r="W60" s="26"/>
      <c r="X60" s="26"/>
      <c r="Y60" s="26">
        <v>3</v>
      </c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>
        <v>1</v>
      </c>
      <c r="F61" s="188">
        <v>2</v>
      </c>
      <c r="G61" s="188">
        <v>2</v>
      </c>
      <c r="H61" s="188"/>
      <c r="I61" s="188"/>
      <c r="J61" s="26">
        <v>2</v>
      </c>
      <c r="K61" s="26">
        <v>1</v>
      </c>
      <c r="L61" s="26"/>
      <c r="M61" s="26">
        <v>1</v>
      </c>
      <c r="N61" s="26"/>
      <c r="O61" s="26"/>
      <c r="P61" s="26"/>
      <c r="Q61" s="26"/>
      <c r="R61" s="26"/>
      <c r="S61" s="26">
        <v>2</v>
      </c>
      <c r="T61" s="26"/>
      <c r="U61" s="26"/>
      <c r="V61" s="26">
        <v>2</v>
      </c>
      <c r="W61" s="26"/>
      <c r="X61" s="26"/>
      <c r="Y61" s="26">
        <v>1</v>
      </c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/>
      <c r="F63" s="188">
        <v>11</v>
      </c>
      <c r="G63" s="188">
        <v>11</v>
      </c>
      <c r="H63" s="188"/>
      <c r="I63" s="188"/>
      <c r="J63" s="26">
        <v>11</v>
      </c>
      <c r="K63" s="26">
        <v>9</v>
      </c>
      <c r="L63" s="26"/>
      <c r="M63" s="26">
        <v>1</v>
      </c>
      <c r="N63" s="26">
        <v>1</v>
      </c>
      <c r="O63" s="26"/>
      <c r="P63" s="26">
        <v>1</v>
      </c>
      <c r="Q63" s="26"/>
      <c r="R63" s="26"/>
      <c r="S63" s="26">
        <v>11</v>
      </c>
      <c r="T63" s="26"/>
      <c r="U63" s="26">
        <v>10</v>
      </c>
      <c r="V63" s="26"/>
      <c r="W63" s="26"/>
      <c r="X63" s="26"/>
      <c r="Y63" s="26"/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/>
      <c r="F64" s="188"/>
      <c r="G64" s="188"/>
      <c r="H64" s="188"/>
      <c r="I64" s="188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/>
      <c r="F65" s="188">
        <v>10</v>
      </c>
      <c r="G65" s="188">
        <v>6</v>
      </c>
      <c r="H65" s="188">
        <v>3</v>
      </c>
      <c r="I65" s="188">
        <v>1</v>
      </c>
      <c r="J65" s="26">
        <v>4</v>
      </c>
      <c r="K65" s="26">
        <v>3</v>
      </c>
      <c r="L65" s="26">
        <v>1</v>
      </c>
      <c r="M65" s="26"/>
      <c r="N65" s="26"/>
      <c r="O65" s="26"/>
      <c r="P65" s="26"/>
      <c r="Q65" s="26"/>
      <c r="R65" s="26"/>
      <c r="S65" s="26">
        <v>4</v>
      </c>
      <c r="T65" s="26"/>
      <c r="U65" s="26">
        <v>4</v>
      </c>
      <c r="V65" s="26"/>
      <c r="W65" s="26"/>
      <c r="X65" s="26"/>
      <c r="Y65" s="26">
        <v>2</v>
      </c>
      <c r="Z65" s="26"/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>
        <v>1</v>
      </c>
      <c r="F66" s="188">
        <v>4</v>
      </c>
      <c r="G66" s="188">
        <v>3</v>
      </c>
      <c r="H66" s="188">
        <v>1</v>
      </c>
      <c r="I66" s="188"/>
      <c r="J66" s="26">
        <v>4</v>
      </c>
      <c r="K66" s="26">
        <v>1</v>
      </c>
      <c r="L66" s="26">
        <v>1</v>
      </c>
      <c r="M66" s="26">
        <v>2</v>
      </c>
      <c r="N66" s="26"/>
      <c r="O66" s="26"/>
      <c r="P66" s="26"/>
      <c r="Q66" s="26"/>
      <c r="R66" s="26"/>
      <c r="S66" s="26">
        <v>4</v>
      </c>
      <c r="T66" s="26"/>
      <c r="U66" s="26">
        <v>1</v>
      </c>
      <c r="V66" s="26">
        <v>2</v>
      </c>
      <c r="W66" s="26"/>
      <c r="X66" s="26"/>
      <c r="Y66" s="26"/>
      <c r="Z66" s="26"/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>
        <v>1</v>
      </c>
      <c r="F67" s="188">
        <v>4</v>
      </c>
      <c r="G67" s="188">
        <v>4</v>
      </c>
      <c r="H67" s="188"/>
      <c r="I67" s="188"/>
      <c r="J67" s="26">
        <v>5</v>
      </c>
      <c r="K67" s="26">
        <v>2</v>
      </c>
      <c r="L67" s="26">
        <v>1</v>
      </c>
      <c r="M67" s="26"/>
      <c r="N67" s="26">
        <v>2</v>
      </c>
      <c r="O67" s="26"/>
      <c r="P67" s="26">
        <v>2</v>
      </c>
      <c r="Q67" s="26"/>
      <c r="R67" s="26"/>
      <c r="S67" s="26">
        <v>5</v>
      </c>
      <c r="T67" s="26"/>
      <c r="U67" s="26">
        <v>5</v>
      </c>
      <c r="V67" s="26"/>
      <c r="W67" s="26"/>
      <c r="X67" s="26"/>
      <c r="Y67" s="26"/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/>
      <c r="F68" s="188">
        <v>1</v>
      </c>
      <c r="G68" s="188">
        <v>1</v>
      </c>
      <c r="H68" s="188"/>
      <c r="I68" s="188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>
        <v>1</v>
      </c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>
        <v>2</v>
      </c>
      <c r="F70" s="188">
        <v>7</v>
      </c>
      <c r="G70" s="188">
        <v>6</v>
      </c>
      <c r="H70" s="188">
        <v>1</v>
      </c>
      <c r="I70" s="188"/>
      <c r="J70" s="26">
        <v>6</v>
      </c>
      <c r="K70" s="26">
        <v>1</v>
      </c>
      <c r="L70" s="26">
        <v>2</v>
      </c>
      <c r="M70" s="26">
        <v>1</v>
      </c>
      <c r="N70" s="26">
        <v>2</v>
      </c>
      <c r="O70" s="26">
        <v>1</v>
      </c>
      <c r="P70" s="26">
        <v>1</v>
      </c>
      <c r="Q70" s="26"/>
      <c r="R70" s="26"/>
      <c r="S70" s="26">
        <v>6</v>
      </c>
      <c r="T70" s="26"/>
      <c r="U70" s="26">
        <v>4</v>
      </c>
      <c r="V70" s="26">
        <v>2</v>
      </c>
      <c r="W70" s="26"/>
      <c r="X70" s="26"/>
      <c r="Y70" s="26">
        <v>2</v>
      </c>
      <c r="Z70" s="26">
        <v>2</v>
      </c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/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/>
      <c r="G74" s="188"/>
      <c r="H74" s="188"/>
      <c r="I74" s="188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/>
      <c r="G76" s="188"/>
      <c r="H76" s="188"/>
      <c r="I76" s="188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/>
      <c r="G77" s="188"/>
      <c r="H77" s="188"/>
      <c r="I77" s="188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/>
      <c r="F78" s="22"/>
      <c r="G78" s="34"/>
      <c r="H78" s="34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/>
      <c r="F79" s="188"/>
      <c r="I79" s="188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>
        <v>3</v>
      </c>
      <c r="F80" s="188">
        <v>14</v>
      </c>
      <c r="G80" s="188">
        <v>13</v>
      </c>
      <c r="H80" s="188">
        <v>1</v>
      </c>
      <c r="I80" s="188"/>
      <c r="J80" s="26">
        <v>15</v>
      </c>
      <c r="K80" s="26">
        <v>5</v>
      </c>
      <c r="L80" s="26">
        <v>1</v>
      </c>
      <c r="M80" s="26">
        <v>5</v>
      </c>
      <c r="N80" s="26">
        <v>4</v>
      </c>
      <c r="O80" s="26"/>
      <c r="P80" s="26">
        <v>4</v>
      </c>
      <c r="Q80" s="26"/>
      <c r="R80" s="26"/>
      <c r="S80" s="26">
        <v>15</v>
      </c>
      <c r="T80" s="26"/>
      <c r="U80" s="26">
        <v>11</v>
      </c>
      <c r="V80" s="26">
        <v>2</v>
      </c>
      <c r="W80" s="26"/>
      <c r="X80" s="26"/>
      <c r="Y80" s="26">
        <v>1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/>
      <c r="G82" s="191"/>
      <c r="H82" s="191"/>
      <c r="I82" s="19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15</v>
      </c>
      <c r="F83" s="188">
        <v>20</v>
      </c>
      <c r="G83" s="188">
        <v>17</v>
      </c>
      <c r="H83" s="188">
        <v>3</v>
      </c>
      <c r="I83" s="188"/>
      <c r="J83" s="26">
        <v>32</v>
      </c>
      <c r="K83" s="26">
        <v>23</v>
      </c>
      <c r="L83" s="26">
        <v>2</v>
      </c>
      <c r="M83" s="26">
        <v>1</v>
      </c>
      <c r="N83" s="26">
        <v>6</v>
      </c>
      <c r="O83" s="26">
        <v>1</v>
      </c>
      <c r="P83" s="26">
        <v>5</v>
      </c>
      <c r="Q83" s="26"/>
      <c r="R83" s="26"/>
      <c r="S83" s="26">
        <v>32</v>
      </c>
      <c r="T83" s="26"/>
      <c r="U83" s="26">
        <v>31</v>
      </c>
      <c r="V83" s="26"/>
      <c r="W83" s="26"/>
      <c r="X83" s="26"/>
      <c r="Y83" s="26"/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188"/>
      <c r="F84" s="188">
        <v>2</v>
      </c>
      <c r="G84" s="188"/>
      <c r="H84" s="188">
        <v>2</v>
      </c>
      <c r="I84" s="188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/>
      <c r="G86" s="188"/>
      <c r="H86" s="188"/>
      <c r="I86" s="188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>
        <v>1</v>
      </c>
      <c r="F87" s="188">
        <v>1</v>
      </c>
      <c r="G87" s="188"/>
      <c r="H87" s="188"/>
      <c r="I87" s="188">
        <v>1</v>
      </c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>
        <v>1</v>
      </c>
      <c r="Z87" s="26">
        <v>1</v>
      </c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>
        <v>2</v>
      </c>
      <c r="F90" s="188">
        <v>12</v>
      </c>
      <c r="G90" s="188">
        <v>10</v>
      </c>
      <c r="H90" s="188">
        <v>1</v>
      </c>
      <c r="I90" s="188">
        <v>1</v>
      </c>
      <c r="J90" s="26">
        <v>4</v>
      </c>
      <c r="K90" s="26">
        <v>2</v>
      </c>
      <c r="L90" s="26"/>
      <c r="M90" s="26"/>
      <c r="N90" s="26">
        <v>2</v>
      </c>
      <c r="O90" s="26"/>
      <c r="P90" s="26">
        <v>2</v>
      </c>
      <c r="Q90" s="26"/>
      <c r="R90" s="26"/>
      <c r="S90" s="26">
        <v>4</v>
      </c>
      <c r="T90" s="26"/>
      <c r="U90" s="26">
        <v>3</v>
      </c>
      <c r="V90" s="26"/>
      <c r="W90" s="26"/>
      <c r="X90" s="26"/>
      <c r="Y90" s="26">
        <v>8</v>
      </c>
      <c r="Z90" s="26">
        <v>8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/>
      <c r="G91" s="188"/>
      <c r="H91" s="188"/>
      <c r="I91" s="188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2</v>
      </c>
      <c r="F92" s="188">
        <v>21</v>
      </c>
      <c r="G92" s="188">
        <v>16</v>
      </c>
      <c r="H92" s="188">
        <v>3</v>
      </c>
      <c r="I92" s="188">
        <v>2</v>
      </c>
      <c r="J92" s="26">
        <v>14</v>
      </c>
      <c r="K92" s="26">
        <v>8</v>
      </c>
      <c r="L92" s="26"/>
      <c r="M92" s="26">
        <v>3</v>
      </c>
      <c r="N92" s="26">
        <v>3</v>
      </c>
      <c r="O92" s="26"/>
      <c r="P92" s="26">
        <v>3</v>
      </c>
      <c r="Q92" s="26"/>
      <c r="R92" s="26"/>
      <c r="S92" s="26">
        <v>14</v>
      </c>
      <c r="T92" s="26"/>
      <c r="U92" s="26">
        <v>11</v>
      </c>
      <c r="V92" s="26">
        <v>1</v>
      </c>
      <c r="W92" s="26"/>
      <c r="X92" s="26"/>
      <c r="Y92" s="26">
        <v>4</v>
      </c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>
        <v>3</v>
      </c>
      <c r="G93" s="188"/>
      <c r="H93" s="188">
        <v>1</v>
      </c>
      <c r="I93" s="188">
        <v>2</v>
      </c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/>
      <c r="F94" s="188">
        <v>8</v>
      </c>
      <c r="G94" s="188">
        <v>7</v>
      </c>
      <c r="H94" s="188">
        <v>1</v>
      </c>
      <c r="I94" s="188"/>
      <c r="J94" s="26">
        <v>7</v>
      </c>
      <c r="K94" s="26">
        <v>6</v>
      </c>
      <c r="L94" s="26"/>
      <c r="M94" s="26">
        <v>1</v>
      </c>
      <c r="N94" s="26"/>
      <c r="O94" s="26"/>
      <c r="P94" s="26"/>
      <c r="Q94" s="26"/>
      <c r="R94" s="26"/>
      <c r="S94" s="26">
        <v>7</v>
      </c>
      <c r="T94" s="26"/>
      <c r="U94" s="26">
        <v>7</v>
      </c>
      <c r="V94" s="26"/>
      <c r="W94" s="26"/>
      <c r="X94" s="26"/>
      <c r="Y94" s="26"/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/>
      <c r="G95" s="188"/>
      <c r="H95" s="188"/>
      <c r="I95" s="188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/>
      <c r="G96" s="188"/>
      <c r="H96" s="188"/>
      <c r="I96" s="188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>
        <v>4</v>
      </c>
      <c r="F97" s="188">
        <v>32</v>
      </c>
      <c r="G97" s="188">
        <v>26</v>
      </c>
      <c r="H97" s="188">
        <v>5</v>
      </c>
      <c r="I97" s="188">
        <v>1</v>
      </c>
      <c r="J97" s="26">
        <v>29</v>
      </c>
      <c r="K97" s="26">
        <v>18</v>
      </c>
      <c r="L97" s="26">
        <v>1</v>
      </c>
      <c r="M97" s="26">
        <v>8</v>
      </c>
      <c r="N97" s="26">
        <v>2</v>
      </c>
      <c r="O97" s="26"/>
      <c r="P97" s="26">
        <v>2</v>
      </c>
      <c r="Q97" s="26"/>
      <c r="R97" s="26"/>
      <c r="S97" s="26">
        <v>29</v>
      </c>
      <c r="T97" s="26"/>
      <c r="U97" s="26">
        <v>25</v>
      </c>
      <c r="V97" s="26"/>
      <c r="W97" s="26"/>
      <c r="X97" s="26"/>
      <c r="Y97" s="26">
        <v>1</v>
      </c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>
        <v>1</v>
      </c>
      <c r="F98" s="188">
        <v>40</v>
      </c>
      <c r="G98" s="188">
        <v>30</v>
      </c>
      <c r="H98" s="188">
        <v>4</v>
      </c>
      <c r="I98" s="188">
        <v>6</v>
      </c>
      <c r="J98" s="26">
        <v>31</v>
      </c>
      <c r="K98" s="26">
        <v>24</v>
      </c>
      <c r="L98" s="26"/>
      <c r="M98" s="26">
        <v>4</v>
      </c>
      <c r="N98" s="26">
        <v>3</v>
      </c>
      <c r="O98" s="26"/>
      <c r="P98" s="26">
        <v>1</v>
      </c>
      <c r="Q98" s="26">
        <v>2</v>
      </c>
      <c r="R98" s="26"/>
      <c r="S98" s="26">
        <v>31</v>
      </c>
      <c r="T98" s="26"/>
      <c r="U98" s="26">
        <v>28</v>
      </c>
      <c r="V98" s="26"/>
      <c r="W98" s="26"/>
      <c r="X98" s="26"/>
      <c r="Y98" s="26"/>
      <c r="Z98" s="26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/>
      <c r="G99" s="188"/>
      <c r="H99" s="188"/>
      <c r="I99" s="188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>
        <v>1</v>
      </c>
      <c r="F100" s="188">
        <v>11</v>
      </c>
      <c r="G100" s="188">
        <v>10</v>
      </c>
      <c r="H100" s="188">
        <v>1</v>
      </c>
      <c r="I100" s="188"/>
      <c r="J100" s="26">
        <v>9</v>
      </c>
      <c r="K100" s="26">
        <v>6</v>
      </c>
      <c r="L100" s="26"/>
      <c r="M100" s="26">
        <v>3</v>
      </c>
      <c r="N100" s="26"/>
      <c r="O100" s="26"/>
      <c r="P100" s="26"/>
      <c r="Q100" s="26"/>
      <c r="R100" s="26"/>
      <c r="S100" s="26">
        <v>9</v>
      </c>
      <c r="T100" s="26"/>
      <c r="U100" s="26">
        <v>9</v>
      </c>
      <c r="V100" s="26"/>
      <c r="W100" s="26"/>
      <c r="X100" s="26"/>
      <c r="Y100" s="26">
        <v>2</v>
      </c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/>
      <c r="F101" s="188"/>
      <c r="G101" s="188"/>
      <c r="H101" s="188"/>
      <c r="I101" s="188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/>
      <c r="F102" s="188">
        <v>4</v>
      </c>
      <c r="G102" s="188">
        <v>4</v>
      </c>
      <c r="H102" s="188"/>
      <c r="I102" s="188"/>
      <c r="J102" s="26">
        <v>4</v>
      </c>
      <c r="K102" s="26">
        <v>4</v>
      </c>
      <c r="L102" s="26"/>
      <c r="M102" s="26"/>
      <c r="N102" s="26"/>
      <c r="O102" s="26"/>
      <c r="P102" s="26"/>
      <c r="Q102" s="26"/>
      <c r="R102" s="26"/>
      <c r="S102" s="26">
        <v>4</v>
      </c>
      <c r="T102" s="26"/>
      <c r="U102" s="26">
        <v>4</v>
      </c>
      <c r="V102" s="26"/>
      <c r="W102" s="26"/>
      <c r="X102" s="26"/>
      <c r="Y102" s="26"/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>
        <v>5</v>
      </c>
      <c r="F104" s="188">
        <v>85</v>
      </c>
      <c r="G104" s="188">
        <v>70</v>
      </c>
      <c r="H104" s="188">
        <v>5</v>
      </c>
      <c r="I104" s="188">
        <v>10</v>
      </c>
      <c r="J104" s="26">
        <v>72</v>
      </c>
      <c r="K104" s="26">
        <v>60</v>
      </c>
      <c r="L104" s="26">
        <v>1</v>
      </c>
      <c r="M104" s="26">
        <v>10</v>
      </c>
      <c r="N104" s="26">
        <v>1</v>
      </c>
      <c r="O104" s="26"/>
      <c r="P104" s="26"/>
      <c r="Q104" s="26">
        <v>1</v>
      </c>
      <c r="R104" s="26"/>
      <c r="S104" s="26">
        <v>72</v>
      </c>
      <c r="T104" s="26"/>
      <c r="U104" s="26">
        <v>68</v>
      </c>
      <c r="V104" s="26">
        <v>1</v>
      </c>
      <c r="W104" s="26"/>
      <c r="X104" s="26"/>
      <c r="Y104" s="26">
        <v>3</v>
      </c>
      <c r="Z104" s="26">
        <v>1</v>
      </c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>
        <v>1</v>
      </c>
      <c r="F105" s="188">
        <v>4</v>
      </c>
      <c r="G105" s="188">
        <v>4</v>
      </c>
      <c r="H105" s="188"/>
      <c r="I105" s="188"/>
      <c r="J105" s="26">
        <v>5</v>
      </c>
      <c r="K105" s="26">
        <v>2</v>
      </c>
      <c r="L105" s="26"/>
      <c r="M105" s="26"/>
      <c r="N105" s="26">
        <v>3</v>
      </c>
      <c r="O105" s="26"/>
      <c r="P105" s="26">
        <v>3</v>
      </c>
      <c r="Q105" s="26"/>
      <c r="R105" s="26"/>
      <c r="S105" s="26">
        <v>5</v>
      </c>
      <c r="T105" s="26"/>
      <c r="U105" s="26">
        <v>5</v>
      </c>
      <c r="V105" s="26"/>
      <c r="W105" s="26"/>
      <c r="X105" s="26"/>
      <c r="Y105" s="26"/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/>
      <c r="F109" s="188"/>
      <c r="G109" s="188"/>
      <c r="H109" s="188"/>
      <c r="I109" s="188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/>
      <c r="F110" s="22"/>
      <c r="G110" s="22"/>
      <c r="H110" s="22"/>
      <c r="I110" s="2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/>
      <c r="G111" s="188"/>
      <c r="H111" s="188"/>
      <c r="I111" s="188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/>
      <c r="F113" s="188"/>
      <c r="G113" s="188"/>
      <c r="H113" s="188"/>
      <c r="I113" s="188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/>
      <c r="F114" s="22"/>
      <c r="G114" s="22"/>
      <c r="H114" s="22"/>
      <c r="I114" s="2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>
        <v>2</v>
      </c>
      <c r="G115" s="188">
        <v>2</v>
      </c>
      <c r="H115" s="188"/>
      <c r="I115" s="188"/>
      <c r="J115" s="26">
        <v>1</v>
      </c>
      <c r="K115" s="26">
        <v>1</v>
      </c>
      <c r="L115" s="26"/>
      <c r="M115" s="26"/>
      <c r="N115" s="26"/>
      <c r="O115" s="26"/>
      <c r="P115" s="26"/>
      <c r="Q115" s="26"/>
      <c r="R115" s="26"/>
      <c r="S115" s="26">
        <v>1</v>
      </c>
      <c r="T115" s="26"/>
      <c r="U115" s="26">
        <v>1</v>
      </c>
      <c r="V115" s="26"/>
      <c r="W115" s="26"/>
      <c r="X115" s="26"/>
      <c r="Y115" s="26">
        <v>1</v>
      </c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/>
      <c r="G116" s="188"/>
      <c r="H116" s="188"/>
      <c r="I116" s="188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2</v>
      </c>
      <c r="G117" s="188">
        <v>2</v>
      </c>
      <c r="H117" s="188"/>
      <c r="I117" s="188"/>
      <c r="J117" s="26">
        <v>2</v>
      </c>
      <c r="K117" s="26">
        <v>2</v>
      </c>
      <c r="L117" s="26"/>
      <c r="M117" s="26"/>
      <c r="N117" s="26"/>
      <c r="O117" s="26"/>
      <c r="P117" s="26"/>
      <c r="Q117" s="26"/>
      <c r="R117" s="26"/>
      <c r="S117" s="26">
        <v>2</v>
      </c>
      <c r="T117" s="26"/>
      <c r="U117" s="26">
        <v>1</v>
      </c>
      <c r="V117" s="26"/>
      <c r="W117" s="26"/>
      <c r="X117" s="26"/>
      <c r="Y117" s="26"/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2</v>
      </c>
      <c r="G118" s="188">
        <v>1</v>
      </c>
      <c r="H118" s="188">
        <v>1</v>
      </c>
      <c r="I118" s="188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>
        <v>1</v>
      </c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/>
      <c r="G119" s="188"/>
      <c r="H119" s="188"/>
      <c r="I119" s="188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>
        <v>1</v>
      </c>
      <c r="F120" s="188">
        <v>2</v>
      </c>
      <c r="G120" s="188">
        <v>2</v>
      </c>
      <c r="H120" s="188"/>
      <c r="I120" s="188"/>
      <c r="J120" s="26">
        <v>1</v>
      </c>
      <c r="K120" s="26"/>
      <c r="L120" s="26"/>
      <c r="M120" s="26">
        <v>1</v>
      </c>
      <c r="N120" s="26"/>
      <c r="O120" s="26"/>
      <c r="P120" s="26"/>
      <c r="Q120" s="26"/>
      <c r="R120" s="26"/>
      <c r="S120" s="26">
        <v>1</v>
      </c>
      <c r="T120" s="26"/>
      <c r="U120" s="26"/>
      <c r="V120" s="26">
        <v>1</v>
      </c>
      <c r="W120" s="26"/>
      <c r="X120" s="26"/>
      <c r="Y120" s="26">
        <v>2</v>
      </c>
      <c r="Z120" s="26">
        <v>1</v>
      </c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4"/>
      <c r="F121" s="34"/>
      <c r="G121" s="34"/>
      <c r="H121" s="34"/>
      <c r="I121" s="34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191">
        <v>55</v>
      </c>
      <c r="F122" s="191">
        <v>1115</v>
      </c>
      <c r="G122" s="191">
        <v>1051</v>
      </c>
      <c r="H122" s="191">
        <v>62</v>
      </c>
      <c r="I122" s="191">
        <v>2</v>
      </c>
      <c r="J122" s="31">
        <v>877</v>
      </c>
      <c r="K122" s="31">
        <v>637</v>
      </c>
      <c r="L122" s="31">
        <v>60</v>
      </c>
      <c r="M122" s="31">
        <v>39</v>
      </c>
      <c r="N122" s="31">
        <v>141</v>
      </c>
      <c r="O122" s="31">
        <v>11</v>
      </c>
      <c r="P122" s="31">
        <v>120</v>
      </c>
      <c r="Q122" s="31">
        <v>10</v>
      </c>
      <c r="R122" s="31"/>
      <c r="S122" s="31">
        <v>877</v>
      </c>
      <c r="T122" s="31">
        <v>1</v>
      </c>
      <c r="U122" s="31">
        <v>752</v>
      </c>
      <c r="V122" s="31">
        <v>13</v>
      </c>
      <c r="W122" s="31"/>
      <c r="X122" s="31">
        <v>1</v>
      </c>
      <c r="Y122" s="31">
        <v>228</v>
      </c>
      <c r="Z122" s="31">
        <v>48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/>
      <c r="F123" s="191"/>
      <c r="G123" s="191"/>
      <c r="H123" s="191"/>
      <c r="I123" s="19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>
        <v>7</v>
      </c>
      <c r="F124" s="191">
        <v>15</v>
      </c>
      <c r="G124" s="191">
        <v>11</v>
      </c>
      <c r="H124" s="191">
        <v>4</v>
      </c>
      <c r="I124" s="191"/>
      <c r="J124" s="31">
        <v>9</v>
      </c>
      <c r="K124" s="31">
        <v>4</v>
      </c>
      <c r="L124" s="31">
        <v>1</v>
      </c>
      <c r="M124" s="31">
        <v>2</v>
      </c>
      <c r="N124" s="31">
        <v>2</v>
      </c>
      <c r="O124" s="31">
        <v>1</v>
      </c>
      <c r="P124" s="31">
        <v>1</v>
      </c>
      <c r="Q124" s="31"/>
      <c r="R124" s="31">
        <v>1</v>
      </c>
      <c r="S124" s="31">
        <v>10</v>
      </c>
      <c r="T124" s="31"/>
      <c r="U124" s="31">
        <v>5</v>
      </c>
      <c r="V124" s="31">
        <v>4</v>
      </c>
      <c r="W124" s="31"/>
      <c r="X124" s="31">
        <v>1</v>
      </c>
      <c r="Y124" s="31">
        <v>8</v>
      </c>
      <c r="Z124" s="31">
        <v>4</v>
      </c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>
        <v>1</v>
      </c>
      <c r="F125" s="191"/>
      <c r="G125" s="191"/>
      <c r="H125" s="191"/>
      <c r="I125" s="191"/>
      <c r="J125" s="31">
        <v>1</v>
      </c>
      <c r="K125" s="31"/>
      <c r="L125" s="31"/>
      <c r="M125" s="31">
        <v>1</v>
      </c>
      <c r="N125" s="31"/>
      <c r="O125" s="31"/>
      <c r="P125" s="31"/>
      <c r="Q125" s="31"/>
      <c r="R125" s="31"/>
      <c r="S125" s="31">
        <v>1</v>
      </c>
      <c r="T125" s="31"/>
      <c r="U125" s="31">
        <v>1</v>
      </c>
      <c r="V125" s="31"/>
      <c r="W125" s="31"/>
      <c r="X125" s="31"/>
      <c r="Y125" s="31"/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/>
      <c r="F126" s="191"/>
      <c r="G126" s="191"/>
      <c r="H126" s="191"/>
      <c r="I126" s="19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/>
      <c r="G127" s="191"/>
      <c r="H127" s="191"/>
      <c r="I127" s="19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>
        <v>2</v>
      </c>
      <c r="F129" s="191">
        <v>7</v>
      </c>
      <c r="G129" s="191">
        <v>5</v>
      </c>
      <c r="H129" s="191">
        <v>2</v>
      </c>
      <c r="I129" s="191"/>
      <c r="J129" s="31">
        <v>7</v>
      </c>
      <c r="K129" s="31">
        <v>3</v>
      </c>
      <c r="L129" s="31">
        <v>1</v>
      </c>
      <c r="M129" s="31">
        <v>1</v>
      </c>
      <c r="N129" s="31">
        <v>2</v>
      </c>
      <c r="O129" s="31">
        <v>1</v>
      </c>
      <c r="P129" s="31">
        <v>1</v>
      </c>
      <c r="Q129" s="31"/>
      <c r="R129" s="31"/>
      <c r="S129" s="31">
        <v>7</v>
      </c>
      <c r="T129" s="31"/>
      <c r="U129" s="31">
        <v>5</v>
      </c>
      <c r="V129" s="31">
        <v>1</v>
      </c>
      <c r="W129" s="31"/>
      <c r="X129" s="31"/>
      <c r="Y129" s="31"/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/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/>
      <c r="G131" s="191"/>
      <c r="H131" s="191"/>
      <c r="I131" s="19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/>
      <c r="G133" s="191"/>
      <c r="H133" s="191"/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>
        <v>4</v>
      </c>
      <c r="F134" s="22">
        <v>27</v>
      </c>
      <c r="G134" s="22">
        <v>19</v>
      </c>
      <c r="H134" s="22">
        <v>7</v>
      </c>
      <c r="I134" s="22">
        <v>1</v>
      </c>
      <c r="J134" s="23">
        <v>10</v>
      </c>
      <c r="K134" s="23">
        <v>3</v>
      </c>
      <c r="L134" s="23">
        <v>1</v>
      </c>
      <c r="M134" s="23">
        <v>6</v>
      </c>
      <c r="N134" s="23"/>
      <c r="O134" s="23"/>
      <c r="P134" s="23"/>
      <c r="Q134" s="23"/>
      <c r="R134" s="23"/>
      <c r="S134" s="23">
        <v>10</v>
      </c>
      <c r="T134" s="23">
        <v>1</v>
      </c>
      <c r="U134" s="23">
        <v>7</v>
      </c>
      <c r="V134" s="23">
        <v>1</v>
      </c>
      <c r="W134" s="23"/>
      <c r="X134" s="23">
        <v>1</v>
      </c>
      <c r="Y134" s="23">
        <v>12</v>
      </c>
      <c r="Z134" s="23">
        <v>3</v>
      </c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>SUM(E21:E134)</f>
        <v>146</v>
      </c>
      <c r="F135" s="22">
        <f t="shared" ref="F135:Z135" si="0">SUM(F21:F134)</f>
        <v>1742</v>
      </c>
      <c r="G135" s="22">
        <f t="shared" si="0"/>
        <v>1568</v>
      </c>
      <c r="H135" s="22">
        <f t="shared" si="0"/>
        <v>142</v>
      </c>
      <c r="I135" s="22">
        <f t="shared" si="0"/>
        <v>32</v>
      </c>
      <c r="J135" s="22">
        <f t="shared" si="0"/>
        <v>1376</v>
      </c>
      <c r="K135" s="22">
        <f t="shared" si="0"/>
        <v>935</v>
      </c>
      <c r="L135" s="22">
        <f t="shared" si="0"/>
        <v>95</v>
      </c>
      <c r="M135" s="22">
        <f t="shared" si="0"/>
        <v>130</v>
      </c>
      <c r="N135" s="22">
        <f t="shared" si="0"/>
        <v>216</v>
      </c>
      <c r="O135" s="22">
        <f t="shared" si="0"/>
        <v>24</v>
      </c>
      <c r="P135" s="22">
        <f t="shared" si="0"/>
        <v>176</v>
      </c>
      <c r="Q135" s="22">
        <f t="shared" si="0"/>
        <v>16</v>
      </c>
      <c r="R135" s="22">
        <f t="shared" si="0"/>
        <v>2</v>
      </c>
      <c r="S135" s="22">
        <f t="shared" si="0"/>
        <v>1378</v>
      </c>
      <c r="T135" s="22">
        <f t="shared" si="0"/>
        <v>6</v>
      </c>
      <c r="U135" s="22">
        <f t="shared" si="0"/>
        <v>1175</v>
      </c>
      <c r="V135" s="22">
        <f t="shared" si="0"/>
        <v>54</v>
      </c>
      <c r="W135" s="22">
        <f t="shared" si="0"/>
        <v>0</v>
      </c>
      <c r="X135" s="22">
        <f t="shared" si="0"/>
        <v>5</v>
      </c>
      <c r="Y135" s="22">
        <f t="shared" si="0"/>
        <v>330</v>
      </c>
      <c r="Z135" s="22">
        <f t="shared" si="0"/>
        <v>84</v>
      </c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9" workbookViewId="0">
      <selection activeCell="E83" sqref="E83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272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52</v>
      </c>
      <c r="F21" s="188">
        <v>80</v>
      </c>
      <c r="G21" s="188">
        <v>65</v>
      </c>
      <c r="H21" s="188">
        <v>14</v>
      </c>
      <c r="I21" s="188">
        <v>1</v>
      </c>
      <c r="J21" s="26">
        <v>52</v>
      </c>
      <c r="K21" s="26">
        <v>23</v>
      </c>
      <c r="L21" s="26">
        <v>5</v>
      </c>
      <c r="M21" s="26">
        <v>12</v>
      </c>
      <c r="N21" s="26">
        <v>12</v>
      </c>
      <c r="O21" s="26">
        <v>3</v>
      </c>
      <c r="P21" s="26">
        <v>6</v>
      </c>
      <c r="Q21" s="26">
        <v>3</v>
      </c>
      <c r="R21" s="26">
        <v>1</v>
      </c>
      <c r="S21" s="26">
        <v>53</v>
      </c>
      <c r="T21" s="26">
        <v>2</v>
      </c>
      <c r="U21" s="26">
        <v>19</v>
      </c>
      <c r="V21" s="26">
        <v>29</v>
      </c>
      <c r="W21" s="26"/>
      <c r="X21" s="26"/>
      <c r="Y21" s="26">
        <v>62</v>
      </c>
      <c r="Z21" s="26">
        <v>9</v>
      </c>
    </row>
    <row r="22" spans="1:26" s="24" customFormat="1" ht="12.75" customHeight="1">
      <c r="A22" s="27" t="s">
        <v>102</v>
      </c>
      <c r="B22" s="336" t="s">
        <v>35</v>
      </c>
      <c r="C22" s="336"/>
      <c r="D22" s="336"/>
      <c r="E22" s="188">
        <v>22</v>
      </c>
      <c r="F22" s="188">
        <v>26</v>
      </c>
      <c r="G22" s="188">
        <v>22</v>
      </c>
      <c r="H22" s="188">
        <v>4</v>
      </c>
      <c r="I22" s="188"/>
      <c r="J22" s="26">
        <v>20</v>
      </c>
      <c r="K22" s="26">
        <v>10</v>
      </c>
      <c r="L22" s="26"/>
      <c r="M22" s="26">
        <v>6</v>
      </c>
      <c r="N22" s="26">
        <v>4</v>
      </c>
      <c r="O22" s="26"/>
      <c r="P22" s="26">
        <v>1</v>
      </c>
      <c r="Q22" s="26">
        <v>3</v>
      </c>
      <c r="R22" s="26"/>
      <c r="S22" s="26">
        <v>20</v>
      </c>
      <c r="T22" s="26">
        <v>1</v>
      </c>
      <c r="U22" s="26">
        <v>5</v>
      </c>
      <c r="V22" s="26">
        <v>15</v>
      </c>
      <c r="W22" s="26"/>
      <c r="X22" s="26"/>
      <c r="Y22" s="26">
        <v>23</v>
      </c>
      <c r="Z22" s="26">
        <v>3</v>
      </c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>
        <v>5</v>
      </c>
      <c r="F23" s="188">
        <v>9</v>
      </c>
      <c r="G23" s="188">
        <v>8</v>
      </c>
      <c r="H23" s="188">
        <v>1</v>
      </c>
      <c r="I23" s="188"/>
      <c r="J23" s="26">
        <v>8</v>
      </c>
      <c r="K23" s="26">
        <v>5</v>
      </c>
      <c r="L23" s="26">
        <v>1</v>
      </c>
      <c r="M23" s="26">
        <v>1</v>
      </c>
      <c r="N23" s="26">
        <v>1</v>
      </c>
      <c r="O23" s="26"/>
      <c r="P23" s="26">
        <v>1</v>
      </c>
      <c r="Q23" s="26"/>
      <c r="R23" s="26"/>
      <c r="S23" s="26">
        <v>8</v>
      </c>
      <c r="T23" s="26"/>
      <c r="U23" s="26">
        <v>6</v>
      </c>
      <c r="V23" s="26">
        <v>1</v>
      </c>
      <c r="W23" s="26"/>
      <c r="X23" s="26"/>
      <c r="Y23" s="26">
        <v>5</v>
      </c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>
        <v>1</v>
      </c>
      <c r="F24" s="188">
        <v>1</v>
      </c>
      <c r="G24" s="188">
        <v>1</v>
      </c>
      <c r="H24" s="188"/>
      <c r="I24" s="188"/>
      <c r="J24" s="26">
        <v>2</v>
      </c>
      <c r="K24" s="26"/>
      <c r="L24" s="26"/>
      <c r="M24" s="26">
        <v>1</v>
      </c>
      <c r="N24" s="26">
        <v>1</v>
      </c>
      <c r="O24" s="26"/>
      <c r="P24" s="26">
        <v>1</v>
      </c>
      <c r="Q24" s="26"/>
      <c r="R24" s="26"/>
      <c r="S24" s="26">
        <v>2</v>
      </c>
      <c r="T24" s="26"/>
      <c r="U24" s="26">
        <v>2</v>
      </c>
      <c r="V24" s="26">
        <v>1</v>
      </c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>
        <v>3</v>
      </c>
      <c r="F25" s="188">
        <v>2</v>
      </c>
      <c r="G25" s="188">
        <v>2</v>
      </c>
      <c r="H25" s="188"/>
      <c r="I25" s="188"/>
      <c r="J25" s="26">
        <v>1</v>
      </c>
      <c r="K25" s="26">
        <v>1</v>
      </c>
      <c r="L25" s="26"/>
      <c r="M25" s="26"/>
      <c r="N25" s="26"/>
      <c r="O25" s="26"/>
      <c r="P25" s="26"/>
      <c r="Q25" s="26"/>
      <c r="R25" s="26"/>
      <c r="S25" s="26">
        <v>1</v>
      </c>
      <c r="T25" s="26">
        <v>1</v>
      </c>
      <c r="U25" s="26"/>
      <c r="V25" s="26">
        <v>1</v>
      </c>
      <c r="W25" s="26"/>
      <c r="X25" s="26"/>
      <c r="Y25" s="26">
        <v>3</v>
      </c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/>
      <c r="F26" s="188">
        <v>5</v>
      </c>
      <c r="G26" s="188">
        <v>5</v>
      </c>
      <c r="H26" s="188"/>
      <c r="I26" s="188"/>
      <c r="J26" s="26">
        <v>1</v>
      </c>
      <c r="K26" s="26">
        <v>1</v>
      </c>
      <c r="L26" s="26"/>
      <c r="M26" s="26"/>
      <c r="N26" s="26"/>
      <c r="O26" s="26"/>
      <c r="P26" s="26"/>
      <c r="Q26" s="26"/>
      <c r="R26" s="26"/>
      <c r="S26" s="26">
        <v>1</v>
      </c>
      <c r="T26" s="26"/>
      <c r="U26" s="26"/>
      <c r="V26" s="26">
        <v>1</v>
      </c>
      <c r="W26" s="26"/>
      <c r="X26" s="26"/>
      <c r="Y26" s="26">
        <v>4</v>
      </c>
      <c r="Z26" s="26"/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>
        <v>1</v>
      </c>
      <c r="F27" s="188"/>
      <c r="G27" s="188"/>
      <c r="H27" s="188"/>
      <c r="I27" s="188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>
        <v>1</v>
      </c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>
        <v>1</v>
      </c>
      <c r="G28" s="188">
        <v>1</v>
      </c>
      <c r="H28" s="188"/>
      <c r="I28" s="188"/>
      <c r="J28" s="26">
        <v>1</v>
      </c>
      <c r="K28" s="26"/>
      <c r="L28" s="26"/>
      <c r="M28" s="26"/>
      <c r="N28" s="26">
        <v>1</v>
      </c>
      <c r="O28" s="26">
        <v>1</v>
      </c>
      <c r="P28" s="26"/>
      <c r="Q28" s="26"/>
      <c r="R28" s="26"/>
      <c r="S28" s="26">
        <v>1</v>
      </c>
      <c r="T28" s="26"/>
      <c r="U28" s="26">
        <v>1</v>
      </c>
      <c r="V28" s="26"/>
      <c r="W28" s="26"/>
      <c r="X28" s="26"/>
      <c r="Y28" s="26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>
        <v>1</v>
      </c>
      <c r="F29" s="188">
        <v>4</v>
      </c>
      <c r="G29" s="188">
        <v>4</v>
      </c>
      <c r="H29" s="188"/>
      <c r="I29" s="188"/>
      <c r="J29" s="26">
        <v>1</v>
      </c>
      <c r="K29" s="26">
        <v>1</v>
      </c>
      <c r="L29" s="26"/>
      <c r="M29" s="26"/>
      <c r="N29" s="26"/>
      <c r="O29" s="26"/>
      <c r="P29" s="26"/>
      <c r="Q29" s="26"/>
      <c r="R29" s="26"/>
      <c r="S29" s="26">
        <v>1</v>
      </c>
      <c r="T29" s="26"/>
      <c r="U29" s="26">
        <v>1</v>
      </c>
      <c r="V29" s="26"/>
      <c r="W29" s="26"/>
      <c r="X29" s="26"/>
      <c r="Y29" s="26">
        <v>4</v>
      </c>
      <c r="Z29" s="26">
        <v>3</v>
      </c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>
        <v>8</v>
      </c>
      <c r="F30" s="188">
        <v>2</v>
      </c>
      <c r="G30" s="188">
        <v>2</v>
      </c>
      <c r="H30" s="188"/>
      <c r="I30" s="188"/>
      <c r="J30" s="26">
        <v>6</v>
      </c>
      <c r="K30" s="26">
        <v>4</v>
      </c>
      <c r="L30" s="26">
        <v>1</v>
      </c>
      <c r="M30" s="26">
        <v>1</v>
      </c>
      <c r="N30" s="26"/>
      <c r="O30" s="26"/>
      <c r="P30" s="26"/>
      <c r="Q30" s="26"/>
      <c r="R30" s="26"/>
      <c r="S30" s="26">
        <v>6</v>
      </c>
      <c r="T30" s="26"/>
      <c r="U30" s="26">
        <v>2</v>
      </c>
      <c r="V30" s="26">
        <v>4</v>
      </c>
      <c r="W30" s="26"/>
      <c r="X30" s="26"/>
      <c r="Y30" s="26">
        <v>4</v>
      </c>
      <c r="Z30" s="26">
        <v>1</v>
      </c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>
        <v>8</v>
      </c>
      <c r="F31" s="188">
        <v>1</v>
      </c>
      <c r="G31" s="188"/>
      <c r="H31" s="188">
        <v>1</v>
      </c>
      <c r="I31" s="188"/>
      <c r="J31" s="26">
        <v>3</v>
      </c>
      <c r="K31" s="26"/>
      <c r="L31" s="26">
        <v>1</v>
      </c>
      <c r="M31" s="26">
        <v>1</v>
      </c>
      <c r="N31" s="26">
        <v>1</v>
      </c>
      <c r="O31" s="26">
        <v>1</v>
      </c>
      <c r="P31" s="26"/>
      <c r="Q31" s="26"/>
      <c r="R31" s="26"/>
      <c r="S31" s="26">
        <v>3</v>
      </c>
      <c r="T31" s="26"/>
      <c r="U31" s="26">
        <v>1</v>
      </c>
      <c r="V31" s="26">
        <v>2</v>
      </c>
      <c r="W31" s="26"/>
      <c r="X31" s="26"/>
      <c r="Y31" s="26">
        <v>5</v>
      </c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16</v>
      </c>
      <c r="F32" s="188">
        <v>35</v>
      </c>
      <c r="G32" s="188">
        <v>31</v>
      </c>
      <c r="H32" s="188">
        <v>4</v>
      </c>
      <c r="I32" s="188"/>
      <c r="J32" s="26">
        <v>24</v>
      </c>
      <c r="K32" s="26">
        <v>13</v>
      </c>
      <c r="L32" s="26">
        <v>2</v>
      </c>
      <c r="M32" s="26">
        <v>5</v>
      </c>
      <c r="N32" s="26">
        <v>4</v>
      </c>
      <c r="O32" s="26">
        <v>1</v>
      </c>
      <c r="P32" s="26">
        <v>3</v>
      </c>
      <c r="Q32" s="26"/>
      <c r="R32" s="26"/>
      <c r="S32" s="26">
        <v>24</v>
      </c>
      <c r="T32" s="26"/>
      <c r="U32" s="26">
        <v>9</v>
      </c>
      <c r="V32" s="26">
        <v>15</v>
      </c>
      <c r="W32" s="26"/>
      <c r="X32" s="26"/>
      <c r="Y32" s="26">
        <v>23</v>
      </c>
      <c r="Z32" s="26">
        <v>5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21</v>
      </c>
      <c r="F33" s="192">
        <v>12</v>
      </c>
      <c r="G33" s="192">
        <v>11</v>
      </c>
      <c r="H33" s="192">
        <v>1</v>
      </c>
      <c r="I33" s="192"/>
      <c r="J33" s="30">
        <v>16</v>
      </c>
      <c r="K33" s="30">
        <v>5</v>
      </c>
      <c r="L33" s="30">
        <v>3</v>
      </c>
      <c r="M33" s="30">
        <v>4</v>
      </c>
      <c r="N33" s="23">
        <v>4</v>
      </c>
      <c r="O33" s="23">
        <v>1</v>
      </c>
      <c r="P33" s="23">
        <v>3</v>
      </c>
      <c r="Q33" s="23"/>
      <c r="R33" s="23"/>
      <c r="S33" s="23">
        <v>16</v>
      </c>
      <c r="T33" s="23"/>
      <c r="U33" s="23">
        <v>5</v>
      </c>
      <c r="V33" s="23">
        <v>10</v>
      </c>
      <c r="W33" s="23"/>
      <c r="X33" s="23"/>
      <c r="Y33" s="23">
        <v>16</v>
      </c>
      <c r="Z33" s="23">
        <v>3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/>
      <c r="F34" s="188">
        <v>1</v>
      </c>
      <c r="G34" s="188">
        <v>1</v>
      </c>
      <c r="H34" s="188"/>
      <c r="I34" s="188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>
        <v>1</v>
      </c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42</v>
      </c>
      <c r="F35" s="188">
        <v>49</v>
      </c>
      <c r="G35" s="188">
        <v>44</v>
      </c>
      <c r="H35" s="188">
        <v>5</v>
      </c>
      <c r="I35" s="188"/>
      <c r="J35" s="26">
        <v>31</v>
      </c>
      <c r="K35" s="26">
        <v>12</v>
      </c>
      <c r="L35" s="26">
        <v>2</v>
      </c>
      <c r="M35" s="26">
        <v>8</v>
      </c>
      <c r="N35" s="26">
        <v>9</v>
      </c>
      <c r="O35" s="26">
        <v>4</v>
      </c>
      <c r="P35" s="26">
        <v>5</v>
      </c>
      <c r="Q35" s="26"/>
      <c r="R35" s="26"/>
      <c r="S35" s="26">
        <v>31</v>
      </c>
      <c r="T35" s="26">
        <v>1</v>
      </c>
      <c r="U35" s="26">
        <v>19</v>
      </c>
      <c r="V35" s="26">
        <v>10</v>
      </c>
      <c r="W35" s="26"/>
      <c r="X35" s="26">
        <v>2</v>
      </c>
      <c r="Y35" s="26">
        <v>54</v>
      </c>
      <c r="Z35" s="26">
        <v>17</v>
      </c>
    </row>
    <row r="36" spans="1:26" s="32" customFormat="1">
      <c r="A36" s="29" t="s">
        <v>62</v>
      </c>
      <c r="B36" s="364" t="s">
        <v>63</v>
      </c>
      <c r="C36" s="365"/>
      <c r="D36" s="365"/>
      <c r="E36" s="191">
        <v>146</v>
      </c>
      <c r="F36" s="191">
        <v>110</v>
      </c>
      <c r="G36" s="191">
        <v>83</v>
      </c>
      <c r="H36" s="191">
        <v>25</v>
      </c>
      <c r="I36" s="191">
        <v>2</v>
      </c>
      <c r="J36" s="31">
        <v>88</v>
      </c>
      <c r="K36" s="31">
        <v>34</v>
      </c>
      <c r="L36" s="31">
        <v>7</v>
      </c>
      <c r="M36" s="31">
        <v>22</v>
      </c>
      <c r="N36" s="31">
        <v>25</v>
      </c>
      <c r="O36" s="31">
        <v>10</v>
      </c>
      <c r="P36" s="31">
        <v>12</v>
      </c>
      <c r="Q36" s="31">
        <v>3</v>
      </c>
      <c r="R36" s="31">
        <v>1</v>
      </c>
      <c r="S36" s="31">
        <v>89</v>
      </c>
      <c r="T36" s="31">
        <v>3</v>
      </c>
      <c r="U36" s="31">
        <v>45</v>
      </c>
      <c r="V36" s="31">
        <v>44</v>
      </c>
      <c r="W36" s="31"/>
      <c r="X36" s="31">
        <v>3</v>
      </c>
      <c r="Y36" s="31">
        <v>137</v>
      </c>
      <c r="Z36" s="31">
        <v>26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/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>
        <v>4</v>
      </c>
      <c r="F38" s="188">
        <v>12</v>
      </c>
      <c r="G38" s="188">
        <v>8</v>
      </c>
      <c r="H38" s="188">
        <v>3</v>
      </c>
      <c r="I38" s="188">
        <v>1</v>
      </c>
      <c r="J38" s="26">
        <v>8</v>
      </c>
      <c r="K38" s="26">
        <v>3</v>
      </c>
      <c r="L38" s="26"/>
      <c r="M38" s="26">
        <v>4</v>
      </c>
      <c r="N38" s="26">
        <v>1</v>
      </c>
      <c r="O38" s="26">
        <v>1</v>
      </c>
      <c r="P38" s="26"/>
      <c r="Q38" s="26"/>
      <c r="R38" s="26"/>
      <c r="S38" s="26">
        <v>8</v>
      </c>
      <c r="T38" s="26">
        <v>2</v>
      </c>
      <c r="U38" s="26">
        <v>1</v>
      </c>
      <c r="V38" s="26">
        <v>5</v>
      </c>
      <c r="W38" s="26"/>
      <c r="X38" s="26"/>
      <c r="Y38" s="26">
        <v>2</v>
      </c>
      <c r="Z38" s="26"/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/>
      <c r="G39" s="188"/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>
        <v>6</v>
      </c>
      <c r="F40" s="188">
        <v>15</v>
      </c>
      <c r="G40" s="188">
        <v>13</v>
      </c>
      <c r="H40" s="188">
        <v>2</v>
      </c>
      <c r="I40" s="188"/>
      <c r="J40" s="26">
        <v>7</v>
      </c>
      <c r="K40" s="26">
        <v>3</v>
      </c>
      <c r="L40" s="26"/>
      <c r="M40" s="26">
        <v>1</v>
      </c>
      <c r="N40" s="26">
        <v>3</v>
      </c>
      <c r="O40" s="26">
        <v>2</v>
      </c>
      <c r="P40" s="26">
        <v>1</v>
      </c>
      <c r="Q40" s="26"/>
      <c r="R40" s="26"/>
      <c r="S40" s="26">
        <v>7</v>
      </c>
      <c r="T40" s="26"/>
      <c r="U40" s="26">
        <v>5</v>
      </c>
      <c r="V40" s="26">
        <v>2</v>
      </c>
      <c r="W40" s="26"/>
      <c r="X40" s="26"/>
      <c r="Y40" s="26">
        <v>12</v>
      </c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>
        <v>1</v>
      </c>
      <c r="F41" s="192">
        <v>4</v>
      </c>
      <c r="G41" s="192">
        <v>3</v>
      </c>
      <c r="H41" s="192">
        <v>1</v>
      </c>
      <c r="I41" s="192"/>
      <c r="J41" s="30">
        <v>1</v>
      </c>
      <c r="K41" s="30">
        <v>1</v>
      </c>
      <c r="L41" s="30"/>
      <c r="M41" s="30"/>
      <c r="N41" s="30"/>
      <c r="O41" s="30"/>
      <c r="P41" s="30"/>
      <c r="Q41" s="30"/>
      <c r="R41" s="30"/>
      <c r="S41" s="30">
        <v>1</v>
      </c>
      <c r="T41" s="30"/>
      <c r="U41" s="30"/>
      <c r="V41" s="30">
        <v>1</v>
      </c>
      <c r="W41" s="30"/>
      <c r="X41" s="30"/>
      <c r="Y41" s="30">
        <v>3</v>
      </c>
      <c r="Z41" s="30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/>
      <c r="G42" s="192"/>
      <c r="H42" s="192"/>
      <c r="I42" s="19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>
        <v>10</v>
      </c>
      <c r="F43" s="188">
        <v>73</v>
      </c>
      <c r="G43" s="188">
        <v>62</v>
      </c>
      <c r="H43" s="188">
        <v>10</v>
      </c>
      <c r="I43" s="188">
        <v>1</v>
      </c>
      <c r="J43" s="26">
        <v>21</v>
      </c>
      <c r="K43" s="26">
        <v>2</v>
      </c>
      <c r="L43" s="26">
        <v>4</v>
      </c>
      <c r="M43" s="26">
        <v>8</v>
      </c>
      <c r="N43" s="26">
        <v>7</v>
      </c>
      <c r="O43" s="26"/>
      <c r="P43" s="26">
        <v>7</v>
      </c>
      <c r="Q43" s="26"/>
      <c r="R43" s="26"/>
      <c r="S43" s="26">
        <v>21</v>
      </c>
      <c r="T43" s="26"/>
      <c r="U43" s="26">
        <v>15</v>
      </c>
      <c r="V43" s="26">
        <v>18</v>
      </c>
      <c r="W43" s="26"/>
      <c r="X43" s="26"/>
      <c r="Y43" s="26">
        <v>51</v>
      </c>
      <c r="Z43" s="26">
        <v>9</v>
      </c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>
        <v>3</v>
      </c>
      <c r="F44" s="188">
        <v>4</v>
      </c>
      <c r="G44" s="188">
        <v>4</v>
      </c>
      <c r="H44" s="188"/>
      <c r="I44" s="188"/>
      <c r="J44" s="26">
        <v>5</v>
      </c>
      <c r="K44" s="26">
        <v>3</v>
      </c>
      <c r="L44" s="26">
        <v>1</v>
      </c>
      <c r="M44" s="26">
        <v>1</v>
      </c>
      <c r="N44" s="26"/>
      <c r="O44" s="26"/>
      <c r="P44" s="26"/>
      <c r="Q44" s="26"/>
      <c r="R44" s="26"/>
      <c r="S44" s="26">
        <v>5</v>
      </c>
      <c r="T44" s="26"/>
      <c r="U44" s="26">
        <v>3</v>
      </c>
      <c r="V44" s="26">
        <v>2</v>
      </c>
      <c r="W44" s="26"/>
      <c r="X44" s="26"/>
      <c r="Y44" s="26">
        <v>2</v>
      </c>
      <c r="Z44" s="26">
        <v>1</v>
      </c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/>
      <c r="G45" s="188"/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/>
      <c r="F46" s="188">
        <v>84</v>
      </c>
      <c r="G46" s="188">
        <v>76</v>
      </c>
      <c r="H46" s="188">
        <v>8</v>
      </c>
      <c r="I46" s="188"/>
      <c r="J46" s="26">
        <v>48</v>
      </c>
      <c r="K46" s="26">
        <v>15</v>
      </c>
      <c r="L46" s="26">
        <v>9</v>
      </c>
      <c r="M46" s="26">
        <v>6</v>
      </c>
      <c r="N46" s="26">
        <v>18</v>
      </c>
      <c r="O46" s="26">
        <v>6</v>
      </c>
      <c r="P46" s="26">
        <v>10</v>
      </c>
      <c r="Q46" s="26">
        <v>2</v>
      </c>
      <c r="R46" s="26"/>
      <c r="S46" s="26">
        <v>48</v>
      </c>
      <c r="T46" s="26">
        <v>2</v>
      </c>
      <c r="U46" s="26">
        <v>40</v>
      </c>
      <c r="V46" s="26">
        <v>10</v>
      </c>
      <c r="W46" s="26"/>
      <c r="X46" s="26"/>
      <c r="Y46" s="26">
        <v>26</v>
      </c>
      <c r="Z46" s="26">
        <v>13</v>
      </c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>
        <v>3</v>
      </c>
      <c r="F47" s="188">
        <v>22</v>
      </c>
      <c r="G47" s="188">
        <v>21</v>
      </c>
      <c r="H47" s="188">
        <v>1</v>
      </c>
      <c r="I47" s="188"/>
      <c r="J47" s="26">
        <v>7</v>
      </c>
      <c r="K47" s="26">
        <v>2</v>
      </c>
      <c r="L47" s="26"/>
      <c r="M47" s="26">
        <v>3</v>
      </c>
      <c r="N47" s="26">
        <v>2</v>
      </c>
      <c r="O47" s="26"/>
      <c r="P47" s="26">
        <v>2</v>
      </c>
      <c r="Q47" s="26"/>
      <c r="R47" s="26"/>
      <c r="S47" s="26">
        <v>7</v>
      </c>
      <c r="T47" s="26"/>
      <c r="U47" s="26">
        <v>2</v>
      </c>
      <c r="V47" s="26">
        <v>5</v>
      </c>
      <c r="W47" s="26"/>
      <c r="X47" s="26"/>
      <c r="Y47" s="26">
        <v>17</v>
      </c>
      <c r="Z47" s="26">
        <v>3</v>
      </c>
    </row>
    <row r="48" spans="1:26" s="24" customFormat="1">
      <c r="A48" s="27" t="s">
        <v>86</v>
      </c>
      <c r="B48" s="355" t="s">
        <v>63</v>
      </c>
      <c r="C48" s="356"/>
      <c r="D48" s="357"/>
      <c r="E48" s="188">
        <v>11</v>
      </c>
      <c r="F48" s="188">
        <v>55</v>
      </c>
      <c r="G48" s="188">
        <v>46</v>
      </c>
      <c r="H48" s="188">
        <v>8</v>
      </c>
      <c r="I48" s="188">
        <v>1</v>
      </c>
      <c r="J48" s="26">
        <v>35</v>
      </c>
      <c r="K48" s="26">
        <v>8</v>
      </c>
      <c r="L48" s="26">
        <v>18</v>
      </c>
      <c r="M48" s="26">
        <v>2</v>
      </c>
      <c r="N48" s="26">
        <v>7</v>
      </c>
      <c r="O48" s="26">
        <v>3</v>
      </c>
      <c r="P48" s="26">
        <v>4</v>
      </c>
      <c r="Q48" s="26"/>
      <c r="R48" s="26"/>
      <c r="S48" s="26">
        <v>35</v>
      </c>
      <c r="T48" s="26"/>
      <c r="U48" s="26">
        <v>15</v>
      </c>
      <c r="V48" s="26">
        <v>14</v>
      </c>
      <c r="W48" s="26"/>
      <c r="X48" s="26"/>
      <c r="Y48" s="26">
        <v>22</v>
      </c>
      <c r="Z48" s="26"/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>
        <v>2</v>
      </c>
      <c r="F50" s="188">
        <v>2</v>
      </c>
      <c r="G50" s="188">
        <v>1</v>
      </c>
      <c r="H50" s="188">
        <v>1</v>
      </c>
      <c r="I50" s="188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>
        <v>3</v>
      </c>
      <c r="Z50" s="26">
        <v>1</v>
      </c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>
        <v>1</v>
      </c>
      <c r="F52" s="188"/>
      <c r="G52" s="188"/>
      <c r="H52" s="188"/>
      <c r="I52" s="188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>
        <v>1</v>
      </c>
      <c r="Z52" s="26">
        <v>1</v>
      </c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>
        <v>4</v>
      </c>
      <c r="F54" s="191">
        <v>4</v>
      </c>
      <c r="G54" s="191">
        <v>3</v>
      </c>
      <c r="H54" s="191">
        <v>1</v>
      </c>
      <c r="I54" s="191"/>
      <c r="J54" s="31">
        <v>3</v>
      </c>
      <c r="K54" s="31">
        <v>1</v>
      </c>
      <c r="L54" s="31"/>
      <c r="M54" s="31">
        <v>1</v>
      </c>
      <c r="N54" s="31">
        <v>1</v>
      </c>
      <c r="O54" s="31"/>
      <c r="P54" s="31">
        <v>1</v>
      </c>
      <c r="Q54" s="31"/>
      <c r="R54" s="31"/>
      <c r="S54" s="31">
        <v>3</v>
      </c>
      <c r="T54" s="31">
        <v>1</v>
      </c>
      <c r="U54" s="31"/>
      <c r="V54" s="31"/>
      <c r="W54" s="31"/>
      <c r="X54" s="31"/>
      <c r="Y54" s="31">
        <v>3</v>
      </c>
      <c r="Z54" s="31">
        <v>1</v>
      </c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>
        <v>5</v>
      </c>
      <c r="F55" s="188">
        <v>1</v>
      </c>
      <c r="G55" s="188">
        <v>1</v>
      </c>
      <c r="H55" s="188"/>
      <c r="I55" s="188"/>
      <c r="J55" s="26">
        <v>6</v>
      </c>
      <c r="K55" s="26">
        <v>3</v>
      </c>
      <c r="L55" s="26">
        <v>1</v>
      </c>
      <c r="M55" s="26">
        <v>2</v>
      </c>
      <c r="N55" s="26"/>
      <c r="O55" s="26"/>
      <c r="P55" s="26"/>
      <c r="Q55" s="26"/>
      <c r="R55" s="26"/>
      <c r="S55" s="26">
        <v>6</v>
      </c>
      <c r="T55" s="26"/>
      <c r="U55" s="26">
        <v>3</v>
      </c>
      <c r="V55" s="26">
        <v>4</v>
      </c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188">
        <v>6</v>
      </c>
      <c r="F56" s="188">
        <v>33</v>
      </c>
      <c r="G56" s="188">
        <v>23</v>
      </c>
      <c r="H56" s="188">
        <v>9</v>
      </c>
      <c r="I56" s="188">
        <v>1</v>
      </c>
      <c r="J56" s="26">
        <v>14</v>
      </c>
      <c r="K56" s="26">
        <v>8</v>
      </c>
      <c r="L56" s="26"/>
      <c r="M56" s="26">
        <v>4</v>
      </c>
      <c r="N56" s="26">
        <v>2</v>
      </c>
      <c r="O56" s="26"/>
      <c r="P56" s="26">
        <v>1</v>
      </c>
      <c r="Q56" s="26">
        <v>1</v>
      </c>
      <c r="R56" s="26"/>
      <c r="S56" s="26">
        <v>14</v>
      </c>
      <c r="T56" s="26"/>
      <c r="U56" s="26">
        <v>16</v>
      </c>
      <c r="V56" s="26">
        <v>8</v>
      </c>
      <c r="W56" s="26"/>
      <c r="X56" s="26"/>
      <c r="Y56" s="26">
        <v>15</v>
      </c>
      <c r="Z56" s="26">
        <v>2</v>
      </c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/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53</v>
      </c>
      <c r="F58" s="188">
        <v>101</v>
      </c>
      <c r="G58" s="188">
        <v>84</v>
      </c>
      <c r="H58" s="188">
        <v>13</v>
      </c>
      <c r="I58" s="188">
        <v>4</v>
      </c>
      <c r="J58" s="26">
        <v>92</v>
      </c>
      <c r="K58" s="26">
        <v>66</v>
      </c>
      <c r="L58" s="26">
        <v>5</v>
      </c>
      <c r="M58" s="26">
        <v>4</v>
      </c>
      <c r="N58" s="26">
        <v>17</v>
      </c>
      <c r="O58" s="26">
        <v>2</v>
      </c>
      <c r="P58" s="26">
        <v>8</v>
      </c>
      <c r="Q58" s="26">
        <v>7</v>
      </c>
      <c r="R58" s="26"/>
      <c r="S58" s="26">
        <v>92</v>
      </c>
      <c r="T58" s="26"/>
      <c r="U58" s="26">
        <v>77</v>
      </c>
      <c r="V58" s="26">
        <v>11</v>
      </c>
      <c r="W58" s="26"/>
      <c r="X58" s="26"/>
      <c r="Y58" s="26">
        <v>45</v>
      </c>
      <c r="Z58" s="26">
        <v>2</v>
      </c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14</v>
      </c>
      <c r="F59" s="188">
        <v>25</v>
      </c>
      <c r="G59" s="188">
        <v>22</v>
      </c>
      <c r="H59" s="188">
        <v>3</v>
      </c>
      <c r="I59" s="188"/>
      <c r="J59" s="26">
        <v>19</v>
      </c>
      <c r="K59" s="26">
        <v>7</v>
      </c>
      <c r="L59" s="26">
        <v>10</v>
      </c>
      <c r="M59" s="26"/>
      <c r="N59" s="26">
        <v>2</v>
      </c>
      <c r="O59" s="26"/>
      <c r="P59" s="26">
        <v>2</v>
      </c>
      <c r="Q59" s="26"/>
      <c r="R59" s="26"/>
      <c r="S59" s="26">
        <v>19</v>
      </c>
      <c r="T59" s="26"/>
      <c r="U59" s="26">
        <v>14</v>
      </c>
      <c r="V59" s="26">
        <v>2</v>
      </c>
      <c r="W59" s="26"/>
      <c r="X59" s="26"/>
      <c r="Y59" s="26">
        <v>17</v>
      </c>
      <c r="Z59" s="26">
        <v>1</v>
      </c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>
        <v>4</v>
      </c>
      <c r="F60" s="188">
        <v>8</v>
      </c>
      <c r="G60" s="188">
        <v>8</v>
      </c>
      <c r="H60" s="188"/>
      <c r="I60" s="188"/>
      <c r="J60" s="26">
        <v>7</v>
      </c>
      <c r="K60" s="26">
        <v>2</v>
      </c>
      <c r="L60" s="26">
        <v>2</v>
      </c>
      <c r="M60" s="26">
        <v>2</v>
      </c>
      <c r="N60" s="26">
        <v>1</v>
      </c>
      <c r="O60" s="26"/>
      <c r="P60" s="26">
        <v>1</v>
      </c>
      <c r="Q60" s="26"/>
      <c r="R60" s="26"/>
      <c r="S60" s="26">
        <v>7</v>
      </c>
      <c r="T60" s="26"/>
      <c r="U60" s="26">
        <v>6</v>
      </c>
      <c r="V60" s="26">
        <v>2</v>
      </c>
      <c r="W60" s="26"/>
      <c r="X60" s="26"/>
      <c r="Y60" s="26">
        <v>5</v>
      </c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/>
      <c r="F61" s="188">
        <v>4</v>
      </c>
      <c r="G61" s="188">
        <v>3</v>
      </c>
      <c r="H61" s="188">
        <v>1</v>
      </c>
      <c r="I61" s="188"/>
      <c r="J61" s="26">
        <v>2</v>
      </c>
      <c r="K61" s="26">
        <v>1</v>
      </c>
      <c r="L61" s="26"/>
      <c r="M61" s="26">
        <v>1</v>
      </c>
      <c r="N61" s="26"/>
      <c r="O61" s="26"/>
      <c r="P61" s="26"/>
      <c r="Q61" s="26"/>
      <c r="R61" s="26"/>
      <c r="S61" s="26">
        <v>2</v>
      </c>
      <c r="T61" s="26">
        <v>1</v>
      </c>
      <c r="U61" s="26">
        <v>2</v>
      </c>
      <c r="V61" s="26">
        <v>1</v>
      </c>
      <c r="W61" s="26"/>
      <c r="X61" s="26"/>
      <c r="Y61" s="26"/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>
        <v>11</v>
      </c>
      <c r="F63" s="188">
        <v>52</v>
      </c>
      <c r="G63" s="188">
        <v>52</v>
      </c>
      <c r="H63" s="188"/>
      <c r="I63" s="188"/>
      <c r="J63" s="26">
        <v>47</v>
      </c>
      <c r="K63" s="26">
        <v>46</v>
      </c>
      <c r="L63" s="26"/>
      <c r="M63" s="26"/>
      <c r="N63" s="26">
        <v>1</v>
      </c>
      <c r="O63" s="26"/>
      <c r="P63" s="26">
        <v>1</v>
      </c>
      <c r="Q63" s="26"/>
      <c r="R63" s="26"/>
      <c r="S63" s="26">
        <v>47</v>
      </c>
      <c r="T63" s="26"/>
      <c r="U63" s="26">
        <v>46</v>
      </c>
      <c r="V63" s="26">
        <v>2</v>
      </c>
      <c r="W63" s="26"/>
      <c r="X63" s="26"/>
      <c r="Y63" s="26">
        <v>16</v>
      </c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>
        <v>1</v>
      </c>
      <c r="F64" s="188">
        <v>5</v>
      </c>
      <c r="G64" s="188">
        <v>4</v>
      </c>
      <c r="H64" s="188">
        <v>1</v>
      </c>
      <c r="I64" s="188"/>
      <c r="J64" s="26">
        <v>3</v>
      </c>
      <c r="K64" s="26">
        <v>3</v>
      </c>
      <c r="L64" s="26"/>
      <c r="M64" s="26"/>
      <c r="N64" s="26"/>
      <c r="O64" s="26"/>
      <c r="P64" s="26"/>
      <c r="Q64" s="26"/>
      <c r="R64" s="26"/>
      <c r="S64" s="26">
        <v>3</v>
      </c>
      <c r="T64" s="26"/>
      <c r="U64" s="26">
        <v>3</v>
      </c>
      <c r="V64" s="26"/>
      <c r="W64" s="26"/>
      <c r="X64" s="26"/>
      <c r="Y64" s="26">
        <v>2</v>
      </c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/>
      <c r="F65" s="188">
        <v>2</v>
      </c>
      <c r="G65" s="188">
        <v>2</v>
      </c>
      <c r="H65" s="188"/>
      <c r="I65" s="188"/>
      <c r="J65" s="26">
        <v>2</v>
      </c>
      <c r="K65" s="26">
        <v>2</v>
      </c>
      <c r="L65" s="26"/>
      <c r="M65" s="26"/>
      <c r="N65" s="26"/>
      <c r="O65" s="26"/>
      <c r="P65" s="26"/>
      <c r="Q65" s="26"/>
      <c r="R65" s="26"/>
      <c r="S65" s="26">
        <v>2</v>
      </c>
      <c r="T65" s="26"/>
      <c r="U65" s="26">
        <v>2</v>
      </c>
      <c r="V65" s="26"/>
      <c r="W65" s="26"/>
      <c r="X65" s="26"/>
      <c r="Y65" s="26"/>
      <c r="Z65" s="26"/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>
        <v>1</v>
      </c>
      <c r="F66" s="188">
        <v>1</v>
      </c>
      <c r="G66" s="188">
        <v>1</v>
      </c>
      <c r="H66" s="188"/>
      <c r="I66" s="188"/>
      <c r="J66" s="26">
        <v>1</v>
      </c>
      <c r="K66" s="26"/>
      <c r="L66" s="26"/>
      <c r="M66" s="26"/>
      <c r="N66" s="26">
        <v>1</v>
      </c>
      <c r="O66" s="26">
        <v>1</v>
      </c>
      <c r="P66" s="26"/>
      <c r="Q66" s="26"/>
      <c r="R66" s="26"/>
      <c r="S66" s="26">
        <v>1</v>
      </c>
      <c r="T66" s="26"/>
      <c r="U66" s="26"/>
      <c r="V66" s="26"/>
      <c r="W66" s="26"/>
      <c r="X66" s="26"/>
      <c r="Y66" s="26">
        <v>1</v>
      </c>
      <c r="Z66" s="26"/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>
        <v>1</v>
      </c>
      <c r="F67" s="188">
        <v>3</v>
      </c>
      <c r="G67" s="188">
        <v>3</v>
      </c>
      <c r="H67" s="188"/>
      <c r="I67" s="188"/>
      <c r="J67" s="26">
        <v>3</v>
      </c>
      <c r="K67" s="26">
        <v>1</v>
      </c>
      <c r="L67" s="26">
        <v>2</v>
      </c>
      <c r="M67" s="26"/>
      <c r="N67" s="26"/>
      <c r="O67" s="26"/>
      <c r="P67" s="26"/>
      <c r="Q67" s="26"/>
      <c r="R67" s="26"/>
      <c r="S67" s="26">
        <v>3</v>
      </c>
      <c r="T67" s="26"/>
      <c r="U67" s="26">
        <v>2</v>
      </c>
      <c r="V67" s="26">
        <v>1</v>
      </c>
      <c r="W67" s="26"/>
      <c r="X67" s="26"/>
      <c r="Y67" s="26">
        <v>1</v>
      </c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>
        <v>2</v>
      </c>
      <c r="F68" s="188"/>
      <c r="G68" s="188"/>
      <c r="H68" s="188"/>
      <c r="I68" s="188"/>
      <c r="J68" s="26">
        <v>1</v>
      </c>
      <c r="K68" s="26"/>
      <c r="L68" s="26">
        <v>1</v>
      </c>
      <c r="M68" s="26"/>
      <c r="N68" s="26"/>
      <c r="O68" s="26"/>
      <c r="P68" s="26"/>
      <c r="Q68" s="26"/>
      <c r="R68" s="26"/>
      <c r="S68" s="26">
        <v>1</v>
      </c>
      <c r="T68" s="26"/>
      <c r="U68" s="26">
        <v>1</v>
      </c>
      <c r="V68" s="26"/>
      <c r="W68" s="26"/>
      <c r="X68" s="26"/>
      <c r="Y68" s="26">
        <v>1</v>
      </c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>
        <v>7</v>
      </c>
      <c r="F70" s="188">
        <v>20</v>
      </c>
      <c r="G70" s="188">
        <v>14</v>
      </c>
      <c r="H70" s="188">
        <v>6</v>
      </c>
      <c r="I70" s="188"/>
      <c r="J70" s="26">
        <v>10</v>
      </c>
      <c r="K70" s="26">
        <v>5</v>
      </c>
      <c r="L70" s="26">
        <v>2</v>
      </c>
      <c r="M70" s="26">
        <v>3</v>
      </c>
      <c r="N70" s="26"/>
      <c r="O70" s="26"/>
      <c r="P70" s="26"/>
      <c r="Q70" s="26"/>
      <c r="R70" s="26"/>
      <c r="S70" s="26">
        <v>10</v>
      </c>
      <c r="T70" s="26"/>
      <c r="U70" s="26">
        <v>6</v>
      </c>
      <c r="V70" s="26">
        <v>4</v>
      </c>
      <c r="W70" s="26"/>
      <c r="X70" s="26"/>
      <c r="Y70" s="26">
        <v>11</v>
      </c>
      <c r="Z70" s="26"/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/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/>
      <c r="G74" s="188"/>
      <c r="H74" s="188"/>
      <c r="I74" s="188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>
        <v>1</v>
      </c>
      <c r="G76" s="188">
        <v>1</v>
      </c>
      <c r="H76" s="188"/>
      <c r="I76" s="188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>
        <v>1</v>
      </c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/>
      <c r="G77" s="188"/>
      <c r="H77" s="188"/>
      <c r="I77" s="188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/>
      <c r="F78" s="22"/>
      <c r="G78" s="34"/>
      <c r="H78" s="34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>
        <v>3</v>
      </c>
      <c r="F79" s="188">
        <v>5</v>
      </c>
      <c r="G79" s="24">
        <v>5</v>
      </c>
      <c r="I79" s="188"/>
      <c r="J79" s="26">
        <v>5</v>
      </c>
      <c r="K79" s="26">
        <v>2</v>
      </c>
      <c r="L79" s="26">
        <v>1</v>
      </c>
      <c r="M79" s="26">
        <v>2</v>
      </c>
      <c r="N79" s="26"/>
      <c r="O79" s="26"/>
      <c r="P79" s="26"/>
      <c r="Q79" s="26"/>
      <c r="R79" s="26"/>
      <c r="S79" s="26">
        <v>5</v>
      </c>
      <c r="T79" s="26">
        <v>1</v>
      </c>
      <c r="U79" s="26">
        <v>1</v>
      </c>
      <c r="V79" s="26">
        <v>5</v>
      </c>
      <c r="W79" s="26"/>
      <c r="X79" s="26"/>
      <c r="Y79" s="26">
        <v>2</v>
      </c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>
        <v>28</v>
      </c>
      <c r="F80" s="188">
        <v>31</v>
      </c>
      <c r="G80" s="188">
        <v>27</v>
      </c>
      <c r="H80" s="188">
        <v>3</v>
      </c>
      <c r="I80" s="188">
        <v>1</v>
      </c>
      <c r="J80" s="26">
        <v>36</v>
      </c>
      <c r="K80" s="26">
        <v>9</v>
      </c>
      <c r="L80" s="26">
        <v>1</v>
      </c>
      <c r="M80" s="26">
        <v>20</v>
      </c>
      <c r="N80" s="26">
        <v>6</v>
      </c>
      <c r="O80" s="26">
        <v>2</v>
      </c>
      <c r="P80" s="26"/>
      <c r="Q80" s="26">
        <v>4</v>
      </c>
      <c r="R80" s="26"/>
      <c r="S80" s="26">
        <v>36</v>
      </c>
      <c r="T80" s="26"/>
      <c r="U80" s="26">
        <v>17</v>
      </c>
      <c r="V80" s="26">
        <v>33</v>
      </c>
      <c r="W80" s="26"/>
      <c r="X80" s="26"/>
      <c r="Y80" s="26">
        <v>19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/>
      <c r="G82" s="191"/>
      <c r="H82" s="191"/>
      <c r="I82" s="19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28</v>
      </c>
      <c r="F83" s="188">
        <v>61</v>
      </c>
      <c r="G83" s="188">
        <v>44</v>
      </c>
      <c r="H83" s="188">
        <v>12</v>
      </c>
      <c r="I83" s="188">
        <v>5</v>
      </c>
      <c r="J83" s="26">
        <v>21</v>
      </c>
      <c r="K83" s="26">
        <v>8</v>
      </c>
      <c r="L83" s="26">
        <v>2</v>
      </c>
      <c r="M83" s="26">
        <v>7</v>
      </c>
      <c r="N83" s="26">
        <v>4</v>
      </c>
      <c r="O83" s="26">
        <v>1</v>
      </c>
      <c r="P83" s="26">
        <v>2</v>
      </c>
      <c r="Q83" s="26">
        <v>1</v>
      </c>
      <c r="R83" s="26"/>
      <c r="S83" s="26">
        <v>21</v>
      </c>
      <c r="T83" s="26"/>
      <c r="U83" s="26">
        <v>11</v>
      </c>
      <c r="V83" s="26">
        <v>10</v>
      </c>
      <c r="W83" s="26"/>
      <c r="X83" s="26"/>
      <c r="Y83" s="26">
        <v>51</v>
      </c>
      <c r="Z83" s="26">
        <v>1</v>
      </c>
    </row>
    <row r="84" spans="1:26" s="24" customFormat="1">
      <c r="A84" s="27" t="s">
        <v>154</v>
      </c>
      <c r="B84" s="355" t="s">
        <v>63</v>
      </c>
      <c r="C84" s="356"/>
      <c r="D84" s="357"/>
      <c r="E84" s="188">
        <v>12</v>
      </c>
      <c r="F84" s="188">
        <v>21</v>
      </c>
      <c r="G84" s="188">
        <v>18</v>
      </c>
      <c r="H84" s="188">
        <v>3</v>
      </c>
      <c r="I84" s="188"/>
      <c r="J84" s="26">
        <v>12</v>
      </c>
      <c r="K84" s="26">
        <v>3</v>
      </c>
      <c r="L84" s="26">
        <v>3</v>
      </c>
      <c r="M84" s="26">
        <v>1</v>
      </c>
      <c r="N84" s="26">
        <v>5</v>
      </c>
      <c r="O84" s="26"/>
      <c r="P84" s="26">
        <v>5</v>
      </c>
      <c r="Q84" s="26"/>
      <c r="R84" s="26"/>
      <c r="S84" s="26">
        <v>12</v>
      </c>
      <c r="T84" s="26"/>
      <c r="U84" s="26">
        <v>6</v>
      </c>
      <c r="V84" s="26">
        <v>9</v>
      </c>
      <c r="W84" s="26"/>
      <c r="X84" s="26"/>
      <c r="Y84" s="26">
        <v>18</v>
      </c>
      <c r="Z84" s="26">
        <v>1</v>
      </c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>
        <v>1</v>
      </c>
      <c r="G86" s="188">
        <v>1</v>
      </c>
      <c r="H86" s="188"/>
      <c r="I86" s="188"/>
      <c r="J86" s="26">
        <v>1</v>
      </c>
      <c r="K86" s="26"/>
      <c r="L86" s="26"/>
      <c r="M86" s="26">
        <v>1</v>
      </c>
      <c r="N86" s="26"/>
      <c r="O86" s="26"/>
      <c r="P86" s="26"/>
      <c r="Q86" s="26"/>
      <c r="R86" s="26"/>
      <c r="S86" s="26">
        <v>1</v>
      </c>
      <c r="T86" s="26"/>
      <c r="U86" s="26">
        <v>1</v>
      </c>
      <c r="V86" s="26">
        <v>1</v>
      </c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/>
      <c r="F87" s="188"/>
      <c r="G87" s="188"/>
      <c r="H87" s="188"/>
      <c r="I87" s="188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>
        <v>20</v>
      </c>
      <c r="F90" s="188">
        <v>13</v>
      </c>
      <c r="G90" s="188">
        <v>8</v>
      </c>
      <c r="H90" s="188">
        <v>5</v>
      </c>
      <c r="I90" s="188"/>
      <c r="J90" s="26">
        <v>28</v>
      </c>
      <c r="K90" s="26">
        <v>24</v>
      </c>
      <c r="L90" s="26">
        <v>1</v>
      </c>
      <c r="M90" s="26">
        <v>1</v>
      </c>
      <c r="N90" s="26">
        <v>2</v>
      </c>
      <c r="O90" s="26"/>
      <c r="P90" s="26">
        <v>2</v>
      </c>
      <c r="Q90" s="26"/>
      <c r="R90" s="26"/>
      <c r="S90" s="26">
        <v>28</v>
      </c>
      <c r="T90" s="26"/>
      <c r="U90" s="26">
        <v>27</v>
      </c>
      <c r="V90" s="26">
        <v>1</v>
      </c>
      <c r="W90" s="26"/>
      <c r="X90" s="26"/>
      <c r="Y90" s="26"/>
      <c r="Z90" s="26"/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>
        <v>5</v>
      </c>
      <c r="G91" s="188">
        <v>5</v>
      </c>
      <c r="H91" s="188"/>
      <c r="I91" s="188"/>
      <c r="J91" s="26">
        <v>5</v>
      </c>
      <c r="K91" s="26">
        <v>5</v>
      </c>
      <c r="L91" s="26"/>
      <c r="M91" s="26"/>
      <c r="N91" s="26"/>
      <c r="O91" s="26"/>
      <c r="P91" s="26"/>
      <c r="Q91" s="26"/>
      <c r="R91" s="26"/>
      <c r="S91" s="26">
        <v>5</v>
      </c>
      <c r="T91" s="26"/>
      <c r="U91" s="26">
        <v>5</v>
      </c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26</v>
      </c>
      <c r="F92" s="188">
        <v>44</v>
      </c>
      <c r="G92" s="188">
        <v>34</v>
      </c>
      <c r="H92" s="188">
        <v>10</v>
      </c>
      <c r="I92" s="188"/>
      <c r="J92" s="26">
        <v>37</v>
      </c>
      <c r="K92" s="26">
        <v>26</v>
      </c>
      <c r="L92" s="26">
        <v>1</v>
      </c>
      <c r="M92" s="26">
        <v>6</v>
      </c>
      <c r="N92" s="26">
        <v>4</v>
      </c>
      <c r="O92" s="26"/>
      <c r="P92" s="26">
        <v>4</v>
      </c>
      <c r="Q92" s="26"/>
      <c r="R92" s="26"/>
      <c r="S92" s="26">
        <v>37</v>
      </c>
      <c r="T92" s="26"/>
      <c r="U92" s="26">
        <v>38</v>
      </c>
      <c r="V92" s="26">
        <v>1</v>
      </c>
      <c r="W92" s="26"/>
      <c r="X92" s="26"/>
      <c r="Y92" s="26">
        <v>23</v>
      </c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/>
      <c r="G93" s="188"/>
      <c r="H93" s="188"/>
      <c r="I93" s="188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/>
      <c r="F94" s="188">
        <v>2</v>
      </c>
      <c r="G94" s="188">
        <v>2</v>
      </c>
      <c r="H94" s="188"/>
      <c r="I94" s="188"/>
      <c r="J94" s="26">
        <v>2</v>
      </c>
      <c r="K94" s="26">
        <v>2</v>
      </c>
      <c r="L94" s="26"/>
      <c r="M94" s="26"/>
      <c r="N94" s="26"/>
      <c r="O94" s="26"/>
      <c r="P94" s="26"/>
      <c r="Q94" s="26"/>
      <c r="R94" s="26"/>
      <c r="S94" s="26">
        <v>2</v>
      </c>
      <c r="T94" s="26"/>
      <c r="U94" s="26">
        <v>2</v>
      </c>
      <c r="V94" s="26"/>
      <c r="W94" s="26"/>
      <c r="X94" s="26"/>
      <c r="Y94" s="26"/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>
        <v>6</v>
      </c>
      <c r="G95" s="188">
        <v>5</v>
      </c>
      <c r="H95" s="188">
        <v>1</v>
      </c>
      <c r="I95" s="188"/>
      <c r="J95" s="26">
        <v>3</v>
      </c>
      <c r="K95" s="26">
        <v>2</v>
      </c>
      <c r="L95" s="26"/>
      <c r="M95" s="26"/>
      <c r="N95" s="26">
        <v>1</v>
      </c>
      <c r="O95" s="26"/>
      <c r="P95" s="26">
        <v>1</v>
      </c>
      <c r="Q95" s="26"/>
      <c r="R95" s="26"/>
      <c r="S95" s="26">
        <v>3</v>
      </c>
      <c r="T95" s="26"/>
      <c r="U95" s="26">
        <v>3</v>
      </c>
      <c r="V95" s="26"/>
      <c r="W95" s="26"/>
      <c r="X95" s="26"/>
      <c r="Y95" s="26">
        <v>2</v>
      </c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>
        <v>4</v>
      </c>
      <c r="G96" s="188">
        <v>3</v>
      </c>
      <c r="H96" s="188">
        <v>1</v>
      </c>
      <c r="I96" s="188"/>
      <c r="J96" s="26">
        <v>2</v>
      </c>
      <c r="K96" s="26">
        <v>2</v>
      </c>
      <c r="L96" s="26"/>
      <c r="M96" s="26"/>
      <c r="N96" s="26"/>
      <c r="O96" s="26"/>
      <c r="P96" s="26"/>
      <c r="Q96" s="26"/>
      <c r="R96" s="26"/>
      <c r="S96" s="26">
        <v>2</v>
      </c>
      <c r="T96" s="26"/>
      <c r="U96" s="26">
        <v>2</v>
      </c>
      <c r="V96" s="26"/>
      <c r="W96" s="26"/>
      <c r="X96" s="26"/>
      <c r="Y96" s="26">
        <v>1</v>
      </c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>
        <v>57</v>
      </c>
      <c r="F97" s="188">
        <v>120</v>
      </c>
      <c r="G97" s="188">
        <v>90</v>
      </c>
      <c r="H97" s="188">
        <v>23</v>
      </c>
      <c r="I97" s="188">
        <v>7</v>
      </c>
      <c r="J97" s="26">
        <v>88</v>
      </c>
      <c r="K97" s="26">
        <v>66</v>
      </c>
      <c r="L97" s="26">
        <v>3</v>
      </c>
      <c r="M97" s="26">
        <v>10</v>
      </c>
      <c r="N97" s="26">
        <v>9</v>
      </c>
      <c r="O97" s="26">
        <v>1</v>
      </c>
      <c r="P97" s="26">
        <v>3</v>
      </c>
      <c r="Q97" s="26">
        <v>5</v>
      </c>
      <c r="R97" s="26"/>
      <c r="S97" s="26">
        <v>88</v>
      </c>
      <c r="T97" s="26"/>
      <c r="U97" s="26">
        <v>69</v>
      </c>
      <c r="V97" s="26">
        <v>13</v>
      </c>
      <c r="W97" s="26"/>
      <c r="X97" s="26"/>
      <c r="Y97" s="26">
        <v>59</v>
      </c>
      <c r="Z97" s="26">
        <v>2</v>
      </c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>
        <v>1</v>
      </c>
      <c r="F98" s="188">
        <v>6</v>
      </c>
      <c r="G98" s="188">
        <v>4</v>
      </c>
      <c r="H98" s="188">
        <v>2</v>
      </c>
      <c r="I98" s="188"/>
      <c r="J98" s="26">
        <v>3</v>
      </c>
      <c r="K98" s="26">
        <v>3</v>
      </c>
      <c r="L98" s="26"/>
      <c r="M98" s="26"/>
      <c r="N98" s="26"/>
      <c r="O98" s="26"/>
      <c r="P98" s="26"/>
      <c r="Q98" s="26"/>
      <c r="R98" s="26"/>
      <c r="S98" s="26">
        <v>3</v>
      </c>
      <c r="T98" s="26"/>
      <c r="U98" s="26">
        <v>3</v>
      </c>
      <c r="V98" s="26"/>
      <c r="W98" s="26"/>
      <c r="X98" s="26"/>
      <c r="Y98" s="26">
        <v>2</v>
      </c>
      <c r="Z98" s="26">
        <v>1</v>
      </c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/>
      <c r="G99" s="188"/>
      <c r="H99" s="188"/>
      <c r="I99" s="188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/>
      <c r="F100" s="188">
        <v>3</v>
      </c>
      <c r="G100" s="188">
        <v>3</v>
      </c>
      <c r="H100" s="188"/>
      <c r="I100" s="188"/>
      <c r="J100" s="26">
        <v>3</v>
      </c>
      <c r="K100" s="26">
        <v>3</v>
      </c>
      <c r="L100" s="26"/>
      <c r="M100" s="26"/>
      <c r="N100" s="26"/>
      <c r="O100" s="26"/>
      <c r="P100" s="26"/>
      <c r="Q100" s="26"/>
      <c r="R100" s="26"/>
      <c r="S100" s="26">
        <v>3</v>
      </c>
      <c r="T100" s="26"/>
      <c r="U100" s="26">
        <v>3</v>
      </c>
      <c r="V100" s="26"/>
      <c r="W100" s="26"/>
      <c r="X100" s="26"/>
      <c r="Y100" s="26"/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/>
      <c r="F101" s="188">
        <v>2</v>
      </c>
      <c r="G101" s="188">
        <v>1</v>
      </c>
      <c r="H101" s="188">
        <v>1</v>
      </c>
      <c r="I101" s="188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>
        <v>1</v>
      </c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>
        <v>1</v>
      </c>
      <c r="F102" s="188">
        <v>3</v>
      </c>
      <c r="G102" s="188">
        <v>3</v>
      </c>
      <c r="H102" s="188"/>
      <c r="I102" s="188"/>
      <c r="J102" s="26">
        <v>3</v>
      </c>
      <c r="K102" s="26">
        <v>3</v>
      </c>
      <c r="L102" s="26"/>
      <c r="M102" s="26"/>
      <c r="N102" s="26"/>
      <c r="O102" s="26"/>
      <c r="P102" s="26"/>
      <c r="Q102" s="26"/>
      <c r="R102" s="26"/>
      <c r="S102" s="26">
        <v>3</v>
      </c>
      <c r="T102" s="26">
        <v>1</v>
      </c>
      <c r="U102" s="26">
        <v>3</v>
      </c>
      <c r="V102" s="26"/>
      <c r="W102" s="26"/>
      <c r="X102" s="26"/>
      <c r="Y102" s="26"/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/>
      <c r="F104" s="188">
        <v>3</v>
      </c>
      <c r="G104" s="188">
        <v>3</v>
      </c>
      <c r="H104" s="188"/>
      <c r="I104" s="188"/>
      <c r="J104" s="26">
        <v>1</v>
      </c>
      <c r="K104" s="26">
        <v>1</v>
      </c>
      <c r="L104" s="26"/>
      <c r="M104" s="26"/>
      <c r="N104" s="26"/>
      <c r="O104" s="26"/>
      <c r="P104" s="26"/>
      <c r="Q104" s="26"/>
      <c r="R104" s="26"/>
      <c r="S104" s="26">
        <v>1</v>
      </c>
      <c r="T104" s="26"/>
      <c r="U104" s="26">
        <v>1</v>
      </c>
      <c r="V104" s="26"/>
      <c r="W104" s="26"/>
      <c r="X104" s="26"/>
      <c r="Y104" s="26">
        <v>2</v>
      </c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>
        <v>2</v>
      </c>
      <c r="F105" s="188"/>
      <c r="G105" s="188"/>
      <c r="H105" s="188"/>
      <c r="I105" s="188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>
        <v>2</v>
      </c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/>
      <c r="F109" s="188">
        <v>11</v>
      </c>
      <c r="G109" s="188">
        <v>9</v>
      </c>
      <c r="H109" s="188">
        <v>2</v>
      </c>
      <c r="I109" s="188"/>
      <c r="J109" s="26">
        <v>4</v>
      </c>
      <c r="K109" s="26">
        <v>4</v>
      </c>
      <c r="L109" s="26"/>
      <c r="M109" s="26"/>
      <c r="N109" s="26"/>
      <c r="O109" s="26"/>
      <c r="P109" s="26"/>
      <c r="Q109" s="26"/>
      <c r="R109" s="26"/>
      <c r="S109" s="26">
        <v>4</v>
      </c>
      <c r="T109" s="26">
        <v>1</v>
      </c>
      <c r="U109" s="26">
        <v>4</v>
      </c>
      <c r="V109" s="26"/>
      <c r="W109" s="26"/>
      <c r="X109" s="26"/>
      <c r="Y109" s="26">
        <v>4</v>
      </c>
      <c r="Z109" s="26">
        <v>2</v>
      </c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/>
      <c r="F110" s="22"/>
      <c r="G110" s="22"/>
      <c r="H110" s="22"/>
      <c r="I110" s="2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>
        <v>3</v>
      </c>
      <c r="G111" s="188">
        <v>1</v>
      </c>
      <c r="H111" s="188">
        <v>1</v>
      </c>
      <c r="I111" s="188">
        <v>1</v>
      </c>
      <c r="J111" s="26">
        <v>1</v>
      </c>
      <c r="K111" s="26"/>
      <c r="L111" s="26"/>
      <c r="M111" s="26"/>
      <c r="N111" s="26">
        <v>1</v>
      </c>
      <c r="O111" s="26"/>
      <c r="P111" s="26">
        <v>1</v>
      </c>
      <c r="Q111" s="26"/>
      <c r="R111" s="26"/>
      <c r="S111" s="26">
        <v>1</v>
      </c>
      <c r="T111" s="26"/>
      <c r="U111" s="26">
        <v>1</v>
      </c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/>
      <c r="F113" s="188"/>
      <c r="G113" s="188"/>
      <c r="H113" s="188"/>
      <c r="I113" s="188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/>
      <c r="F114" s="22"/>
      <c r="G114" s="22"/>
      <c r="H114" s="22"/>
      <c r="I114" s="2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>
        <v>1</v>
      </c>
      <c r="G115" s="188">
        <v>1</v>
      </c>
      <c r="H115" s="188"/>
      <c r="I115" s="188"/>
      <c r="J115" s="26">
        <v>1</v>
      </c>
      <c r="K115" s="26"/>
      <c r="L115" s="26"/>
      <c r="M115" s="26">
        <v>1</v>
      </c>
      <c r="N115" s="26"/>
      <c r="O115" s="26"/>
      <c r="P115" s="26"/>
      <c r="Q115" s="26"/>
      <c r="R115" s="26"/>
      <c r="S115" s="26">
        <v>1</v>
      </c>
      <c r="T115" s="26"/>
      <c r="U115" s="26">
        <v>1</v>
      </c>
      <c r="V115" s="26"/>
      <c r="W115" s="26"/>
      <c r="X115" s="26"/>
      <c r="Y115" s="26"/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/>
      <c r="G116" s="188"/>
      <c r="H116" s="188"/>
      <c r="I116" s="188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17</v>
      </c>
      <c r="G117" s="188">
        <v>11</v>
      </c>
      <c r="H117" s="188">
        <v>5</v>
      </c>
      <c r="I117" s="188">
        <v>1</v>
      </c>
      <c r="J117" s="26">
        <v>5</v>
      </c>
      <c r="K117" s="26">
        <v>2</v>
      </c>
      <c r="L117" s="26"/>
      <c r="M117" s="26">
        <v>1</v>
      </c>
      <c r="N117" s="26">
        <v>2</v>
      </c>
      <c r="O117" s="26"/>
      <c r="P117" s="26">
        <v>1</v>
      </c>
      <c r="Q117" s="26">
        <v>1</v>
      </c>
      <c r="R117" s="26"/>
      <c r="S117" s="26">
        <v>5</v>
      </c>
      <c r="T117" s="26"/>
      <c r="U117" s="26">
        <v>5</v>
      </c>
      <c r="V117" s="26"/>
      <c r="W117" s="26"/>
      <c r="X117" s="26"/>
      <c r="Y117" s="26">
        <v>6</v>
      </c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5</v>
      </c>
      <c r="G118" s="188">
        <v>4</v>
      </c>
      <c r="H118" s="188">
        <v>1</v>
      </c>
      <c r="I118" s="188"/>
      <c r="J118" s="26">
        <v>4</v>
      </c>
      <c r="K118" s="26">
        <v>4</v>
      </c>
      <c r="L118" s="26"/>
      <c r="M118" s="26"/>
      <c r="N118" s="26"/>
      <c r="O118" s="26"/>
      <c r="P118" s="26"/>
      <c r="Q118" s="26"/>
      <c r="R118" s="26"/>
      <c r="S118" s="26">
        <v>4</v>
      </c>
      <c r="T118" s="26"/>
      <c r="U118" s="26">
        <v>4</v>
      </c>
      <c r="V118" s="26"/>
      <c r="W118" s="26"/>
      <c r="X118" s="26"/>
      <c r="Y118" s="26"/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>
        <v>2</v>
      </c>
      <c r="G119" s="188">
        <v>2</v>
      </c>
      <c r="H119" s="188"/>
      <c r="I119" s="188"/>
      <c r="J119" s="26">
        <v>2</v>
      </c>
      <c r="K119" s="26">
        <v>2</v>
      </c>
      <c r="L119" s="26"/>
      <c r="M119" s="26"/>
      <c r="N119" s="26"/>
      <c r="O119" s="26"/>
      <c r="P119" s="26"/>
      <c r="Q119" s="26"/>
      <c r="R119" s="26"/>
      <c r="S119" s="26">
        <v>2</v>
      </c>
      <c r="T119" s="26"/>
      <c r="U119" s="26">
        <v>2</v>
      </c>
      <c r="V119" s="26"/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>
        <v>1</v>
      </c>
      <c r="F120" s="188">
        <v>5</v>
      </c>
      <c r="G120" s="188">
        <v>4</v>
      </c>
      <c r="H120" s="188">
        <v>1</v>
      </c>
      <c r="I120" s="188"/>
      <c r="J120" s="26">
        <v>4</v>
      </c>
      <c r="K120" s="26">
        <v>3</v>
      </c>
      <c r="L120" s="26">
        <v>1</v>
      </c>
      <c r="M120" s="26"/>
      <c r="N120" s="26"/>
      <c r="O120" s="26"/>
      <c r="P120" s="26"/>
      <c r="Q120" s="26"/>
      <c r="R120" s="26"/>
      <c r="S120" s="26">
        <v>4</v>
      </c>
      <c r="T120" s="26">
        <v>1</v>
      </c>
      <c r="U120" s="26">
        <v>4</v>
      </c>
      <c r="V120" s="26"/>
      <c r="W120" s="26"/>
      <c r="X120" s="26"/>
      <c r="Y120" s="26"/>
      <c r="Z120" s="26"/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4"/>
      <c r="F121" s="34"/>
      <c r="G121" s="34"/>
      <c r="H121" s="34"/>
      <c r="I121" s="34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191">
        <v>936</v>
      </c>
      <c r="F122" s="191">
        <v>2060</v>
      </c>
      <c r="G122" s="191">
        <v>1793</v>
      </c>
      <c r="H122" s="191">
        <v>263</v>
      </c>
      <c r="I122" s="191">
        <v>4</v>
      </c>
      <c r="J122" s="31">
        <v>1098</v>
      </c>
      <c r="K122" s="31">
        <v>561</v>
      </c>
      <c r="L122" s="31">
        <v>153</v>
      </c>
      <c r="M122" s="31">
        <v>103</v>
      </c>
      <c r="N122" s="31">
        <v>281</v>
      </c>
      <c r="O122" s="31">
        <v>49</v>
      </c>
      <c r="P122" s="31">
        <v>167</v>
      </c>
      <c r="Q122" s="31">
        <v>65</v>
      </c>
      <c r="R122" s="31"/>
      <c r="S122" s="31">
        <v>1098</v>
      </c>
      <c r="T122" s="31">
        <v>9</v>
      </c>
      <c r="U122" s="31">
        <v>851</v>
      </c>
      <c r="V122" s="31">
        <v>128</v>
      </c>
      <c r="W122" s="31"/>
      <c r="X122" s="31"/>
      <c r="Y122" s="31">
        <v>1622</v>
      </c>
      <c r="Z122" s="31">
        <v>411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>
        <v>1</v>
      </c>
      <c r="F123" s="191">
        <v>1</v>
      </c>
      <c r="G123" s="191">
        <v>1</v>
      </c>
      <c r="H123" s="191"/>
      <c r="I123" s="191"/>
      <c r="J123" s="31">
        <v>2</v>
      </c>
      <c r="K123" s="31"/>
      <c r="L123" s="31"/>
      <c r="M123" s="31">
        <v>1</v>
      </c>
      <c r="N123" s="31">
        <v>1</v>
      </c>
      <c r="O123" s="31">
        <v>1</v>
      </c>
      <c r="P123" s="31"/>
      <c r="Q123" s="31"/>
      <c r="R123" s="31"/>
      <c r="S123" s="31">
        <v>2</v>
      </c>
      <c r="T123" s="31"/>
      <c r="U123" s="31">
        <v>1</v>
      </c>
      <c r="V123" s="31">
        <v>1</v>
      </c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>
        <v>60</v>
      </c>
      <c r="F124" s="191">
        <v>76</v>
      </c>
      <c r="G124" s="191">
        <v>53</v>
      </c>
      <c r="H124" s="191">
        <v>23</v>
      </c>
      <c r="I124" s="191"/>
      <c r="J124" s="31">
        <v>49</v>
      </c>
      <c r="K124" s="31">
        <v>7</v>
      </c>
      <c r="L124" s="31">
        <v>18</v>
      </c>
      <c r="M124" s="31">
        <v>13</v>
      </c>
      <c r="N124" s="31">
        <v>11</v>
      </c>
      <c r="O124" s="31">
        <v>4</v>
      </c>
      <c r="P124" s="31">
        <v>6</v>
      </c>
      <c r="Q124" s="31">
        <v>1</v>
      </c>
      <c r="R124" s="31"/>
      <c r="S124" s="31">
        <v>49</v>
      </c>
      <c r="T124" s="31">
        <v>1</v>
      </c>
      <c r="U124" s="31">
        <v>22</v>
      </c>
      <c r="V124" s="31">
        <v>30</v>
      </c>
      <c r="W124" s="31"/>
      <c r="X124" s="31"/>
      <c r="Y124" s="31">
        <v>63</v>
      </c>
      <c r="Z124" s="31"/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>
        <v>1</v>
      </c>
      <c r="F125" s="191">
        <v>3</v>
      </c>
      <c r="G125" s="191">
        <v>1</v>
      </c>
      <c r="H125" s="191">
        <v>2</v>
      </c>
      <c r="I125" s="19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>
        <v>2</v>
      </c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/>
      <c r="F126" s="191"/>
      <c r="G126" s="191"/>
      <c r="H126" s="191"/>
      <c r="I126" s="19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>
        <v>1</v>
      </c>
      <c r="G127" s="191">
        <v>1</v>
      </c>
      <c r="H127" s="191"/>
      <c r="I127" s="19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>
        <v>1</v>
      </c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>
        <v>24</v>
      </c>
      <c r="F129" s="191">
        <v>18</v>
      </c>
      <c r="G129" s="191">
        <v>10</v>
      </c>
      <c r="H129" s="191">
        <v>8</v>
      </c>
      <c r="I129" s="191"/>
      <c r="J129" s="31">
        <v>11</v>
      </c>
      <c r="K129" s="31">
        <v>5</v>
      </c>
      <c r="L129" s="31">
        <v>1</v>
      </c>
      <c r="M129" s="31">
        <v>3</v>
      </c>
      <c r="N129" s="31">
        <v>2</v>
      </c>
      <c r="O129" s="31"/>
      <c r="P129" s="31">
        <v>2</v>
      </c>
      <c r="Q129" s="31"/>
      <c r="R129" s="31"/>
      <c r="S129" s="31">
        <v>11</v>
      </c>
      <c r="T129" s="31"/>
      <c r="U129" s="31">
        <v>4</v>
      </c>
      <c r="V129" s="31">
        <v>9</v>
      </c>
      <c r="W129" s="31"/>
      <c r="X129" s="31"/>
      <c r="Y129" s="31">
        <v>23</v>
      </c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/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>
        <v>10</v>
      </c>
      <c r="G131" s="191">
        <v>9</v>
      </c>
      <c r="H131" s="191">
        <v>1</v>
      </c>
      <c r="I131" s="191"/>
      <c r="J131" s="31">
        <v>8</v>
      </c>
      <c r="K131" s="31">
        <v>1</v>
      </c>
      <c r="L131" s="31">
        <v>2</v>
      </c>
      <c r="M131" s="31">
        <v>5</v>
      </c>
      <c r="N131" s="31"/>
      <c r="O131" s="31"/>
      <c r="P131" s="31"/>
      <c r="Q131" s="31"/>
      <c r="R131" s="31"/>
      <c r="S131" s="31">
        <v>8</v>
      </c>
      <c r="T131" s="31"/>
      <c r="U131" s="31">
        <v>2</v>
      </c>
      <c r="V131" s="31">
        <v>6</v>
      </c>
      <c r="W131" s="31"/>
      <c r="X131" s="31"/>
      <c r="Y131" s="31">
        <v>1</v>
      </c>
      <c r="Z131" s="31">
        <v>1</v>
      </c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/>
      <c r="G133" s="191"/>
      <c r="H133" s="191"/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>
        <v>196</v>
      </c>
      <c r="F134" s="22">
        <v>159</v>
      </c>
      <c r="G134" s="22">
        <v>98</v>
      </c>
      <c r="H134" s="22">
        <v>50</v>
      </c>
      <c r="I134" s="22">
        <v>11</v>
      </c>
      <c r="J134" s="23">
        <v>93</v>
      </c>
      <c r="K134" s="23">
        <v>33</v>
      </c>
      <c r="L134" s="23">
        <v>4</v>
      </c>
      <c r="M134" s="23">
        <v>31</v>
      </c>
      <c r="N134" s="23">
        <v>25</v>
      </c>
      <c r="O134" s="23">
        <v>10</v>
      </c>
      <c r="P134" s="23">
        <v>5</v>
      </c>
      <c r="Q134" s="23">
        <v>10</v>
      </c>
      <c r="R134" s="23"/>
      <c r="S134" s="23">
        <v>93</v>
      </c>
      <c r="T134" s="23"/>
      <c r="U134" s="23">
        <v>48</v>
      </c>
      <c r="V134" s="23">
        <v>45</v>
      </c>
      <c r="W134" s="23"/>
      <c r="X134" s="23"/>
      <c r="Y134" s="23">
        <v>201</v>
      </c>
      <c r="Z134" s="23">
        <v>2</v>
      </c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 t="shared" ref="E135:V135" si="0">SUM(E21:E134)</f>
        <v>1873</v>
      </c>
      <c r="F135" s="22">
        <f t="shared" si="0"/>
        <v>3571</v>
      </c>
      <c r="G135" s="22">
        <f t="shared" si="0"/>
        <v>2989</v>
      </c>
      <c r="H135" s="22">
        <f t="shared" si="0"/>
        <v>541</v>
      </c>
      <c r="I135" s="22">
        <f t="shared" si="0"/>
        <v>41</v>
      </c>
      <c r="J135" s="23">
        <f t="shared" si="0"/>
        <v>2128</v>
      </c>
      <c r="K135" s="23">
        <f t="shared" si="0"/>
        <v>1072</v>
      </c>
      <c r="L135" s="23">
        <f t="shared" si="0"/>
        <v>268</v>
      </c>
      <c r="M135" s="23">
        <f t="shared" si="0"/>
        <v>309</v>
      </c>
      <c r="N135" s="23">
        <f t="shared" si="0"/>
        <v>479</v>
      </c>
      <c r="O135" s="23">
        <f t="shared" si="0"/>
        <v>104</v>
      </c>
      <c r="P135" s="23">
        <f t="shared" si="0"/>
        <v>269</v>
      </c>
      <c r="Q135" s="23">
        <f t="shared" si="0"/>
        <v>106</v>
      </c>
      <c r="R135" s="23">
        <f t="shared" si="0"/>
        <v>2</v>
      </c>
      <c r="S135" s="23">
        <f t="shared" si="0"/>
        <v>2130</v>
      </c>
      <c r="T135" s="23">
        <f t="shared" si="0"/>
        <v>28</v>
      </c>
      <c r="U135" s="23">
        <f t="shared" si="0"/>
        <v>1515</v>
      </c>
      <c r="V135" s="23">
        <f t="shared" si="0"/>
        <v>517</v>
      </c>
      <c r="W135" s="23"/>
      <c r="X135" s="23">
        <f>SUM(X21:X134)</f>
        <v>5</v>
      </c>
      <c r="Y135" s="23">
        <f>SUM(Y21:Y134)</f>
        <v>2704</v>
      </c>
      <c r="Z135" s="23">
        <f>SUM(Z21:Z134)</f>
        <v>522</v>
      </c>
    </row>
  </sheetData>
  <mergeCells count="147"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9" workbookViewId="0">
      <selection activeCell="B149" sqref="B149"/>
    </sheetView>
  </sheetViews>
  <sheetFormatPr defaultRowHeight="12.75"/>
  <cols>
    <col min="1" max="16384" width="9.140625" style="20"/>
  </cols>
  <sheetData>
    <row r="1" spans="1:26" ht="18">
      <c r="D1" s="476" t="s">
        <v>0</v>
      </c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</row>
    <row r="2" spans="1:26" ht="15">
      <c r="D2" s="477" t="s">
        <v>1</v>
      </c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</row>
    <row r="3" spans="1:26" ht="12.75" customHeight="1">
      <c r="D3" s="478" t="s">
        <v>260</v>
      </c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</row>
    <row r="4" spans="1:26" ht="12.75" customHeight="1">
      <c r="D4" s="479"/>
      <c r="E4" s="479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479"/>
      <c r="T4" s="479"/>
      <c r="U4" s="479"/>
      <c r="V4" s="479"/>
      <c r="W4" s="479"/>
      <c r="X4" s="479"/>
      <c r="Y4" s="479"/>
      <c r="Z4" s="479"/>
    </row>
    <row r="5" spans="1:26" ht="12.75" customHeight="1">
      <c r="A5" s="480" t="s">
        <v>250</v>
      </c>
      <c r="B5" s="480"/>
      <c r="C5" s="480"/>
      <c r="D5" s="480"/>
      <c r="E5" s="481" t="s">
        <v>3</v>
      </c>
      <c r="F5" s="484" t="s">
        <v>251</v>
      </c>
      <c r="G5" s="485"/>
      <c r="H5" s="485"/>
      <c r="I5" s="485"/>
      <c r="J5" s="484" t="s">
        <v>5</v>
      </c>
      <c r="K5" s="485"/>
      <c r="L5" s="485"/>
      <c r="M5" s="485"/>
      <c r="N5" s="485"/>
      <c r="O5" s="485"/>
      <c r="P5" s="485"/>
      <c r="Q5" s="485"/>
      <c r="R5" s="485"/>
      <c r="S5" s="485"/>
      <c r="T5" s="472" t="s">
        <v>6</v>
      </c>
      <c r="U5" s="490" t="s">
        <v>7</v>
      </c>
      <c r="V5" s="483" t="s">
        <v>8</v>
      </c>
      <c r="W5" s="483"/>
      <c r="X5" s="483"/>
      <c r="Y5" s="482" t="s">
        <v>9</v>
      </c>
      <c r="Z5" s="482" t="s">
        <v>10</v>
      </c>
    </row>
    <row r="6" spans="1:26">
      <c r="A6" s="480"/>
      <c r="B6" s="480"/>
      <c r="C6" s="480"/>
      <c r="D6" s="480"/>
      <c r="E6" s="482"/>
      <c r="F6" s="486"/>
      <c r="G6" s="487"/>
      <c r="H6" s="487"/>
      <c r="I6" s="487"/>
      <c r="J6" s="486"/>
      <c r="K6" s="487"/>
      <c r="L6" s="487"/>
      <c r="M6" s="487"/>
      <c r="N6" s="487"/>
      <c r="O6" s="487"/>
      <c r="P6" s="487"/>
      <c r="Q6" s="487"/>
      <c r="R6" s="487"/>
      <c r="S6" s="487"/>
      <c r="T6" s="470"/>
      <c r="U6" s="491"/>
      <c r="V6" s="483"/>
      <c r="W6" s="483"/>
      <c r="X6" s="483"/>
      <c r="Y6" s="482"/>
      <c r="Z6" s="482"/>
    </row>
    <row r="7" spans="1:26">
      <c r="A7" s="480"/>
      <c r="B7" s="480"/>
      <c r="C7" s="480"/>
      <c r="D7" s="480"/>
      <c r="E7" s="482"/>
      <c r="F7" s="488"/>
      <c r="G7" s="489"/>
      <c r="H7" s="489"/>
      <c r="I7" s="489"/>
      <c r="J7" s="488"/>
      <c r="K7" s="489"/>
      <c r="L7" s="489"/>
      <c r="M7" s="489"/>
      <c r="N7" s="489"/>
      <c r="O7" s="489"/>
      <c r="P7" s="489"/>
      <c r="Q7" s="489"/>
      <c r="R7" s="489"/>
      <c r="S7" s="489"/>
      <c r="T7" s="470"/>
      <c r="U7" s="491"/>
      <c r="V7" s="483"/>
      <c r="W7" s="483"/>
      <c r="X7" s="483"/>
      <c r="Y7" s="482"/>
      <c r="Z7" s="482"/>
    </row>
    <row r="8" spans="1:26" ht="12.75" customHeight="1">
      <c r="A8" s="480"/>
      <c r="B8" s="480"/>
      <c r="C8" s="480"/>
      <c r="D8" s="480"/>
      <c r="E8" s="482"/>
      <c r="F8" s="472" t="s">
        <v>14</v>
      </c>
      <c r="G8" s="472" t="s">
        <v>15</v>
      </c>
      <c r="H8" s="472" t="s">
        <v>16</v>
      </c>
      <c r="I8" s="472" t="s">
        <v>17</v>
      </c>
      <c r="J8" s="472" t="s">
        <v>18</v>
      </c>
      <c r="K8" s="472" t="s">
        <v>19</v>
      </c>
      <c r="L8" s="472" t="s">
        <v>20</v>
      </c>
      <c r="M8" s="472" t="s">
        <v>21</v>
      </c>
      <c r="N8" s="483" t="s">
        <v>22</v>
      </c>
      <c r="O8" s="483"/>
      <c r="P8" s="483"/>
      <c r="Q8" s="483"/>
      <c r="R8" s="472" t="s">
        <v>23</v>
      </c>
      <c r="S8" s="473" t="s">
        <v>24</v>
      </c>
      <c r="T8" s="470"/>
      <c r="U8" s="491"/>
      <c r="V8" s="470" t="s">
        <v>11</v>
      </c>
      <c r="W8" s="470" t="s">
        <v>12</v>
      </c>
      <c r="X8" s="470" t="s">
        <v>13</v>
      </c>
      <c r="Y8" s="482"/>
      <c r="Z8" s="482"/>
    </row>
    <row r="9" spans="1:26">
      <c r="A9" s="480"/>
      <c r="B9" s="480"/>
      <c r="C9" s="480"/>
      <c r="D9" s="480"/>
      <c r="E9" s="482"/>
      <c r="F9" s="470"/>
      <c r="G9" s="470"/>
      <c r="H9" s="470"/>
      <c r="I9" s="470"/>
      <c r="J9" s="470"/>
      <c r="K9" s="470"/>
      <c r="L9" s="470"/>
      <c r="M9" s="470"/>
      <c r="N9" s="483"/>
      <c r="O9" s="483"/>
      <c r="P9" s="483"/>
      <c r="Q9" s="483"/>
      <c r="R9" s="470"/>
      <c r="S9" s="474"/>
      <c r="T9" s="470"/>
      <c r="U9" s="491"/>
      <c r="V9" s="470"/>
      <c r="W9" s="470"/>
      <c r="X9" s="470"/>
      <c r="Y9" s="482"/>
      <c r="Z9" s="482"/>
    </row>
    <row r="10" spans="1:26">
      <c r="A10" s="480"/>
      <c r="B10" s="480"/>
      <c r="C10" s="480"/>
      <c r="D10" s="480"/>
      <c r="E10" s="482"/>
      <c r="F10" s="470"/>
      <c r="G10" s="470"/>
      <c r="H10" s="470"/>
      <c r="I10" s="470"/>
      <c r="J10" s="470"/>
      <c r="K10" s="470"/>
      <c r="L10" s="470"/>
      <c r="M10" s="470"/>
      <c r="N10" s="483"/>
      <c r="O10" s="483"/>
      <c r="P10" s="483"/>
      <c r="Q10" s="483"/>
      <c r="R10" s="470"/>
      <c r="S10" s="474"/>
      <c r="T10" s="470"/>
      <c r="U10" s="491"/>
      <c r="V10" s="470"/>
      <c r="W10" s="470"/>
      <c r="X10" s="470"/>
      <c r="Y10" s="482"/>
      <c r="Z10" s="482"/>
    </row>
    <row r="11" spans="1:26" ht="12.75" customHeight="1">
      <c r="A11" s="480"/>
      <c r="B11" s="480"/>
      <c r="C11" s="480"/>
      <c r="D11" s="480"/>
      <c r="E11" s="483"/>
      <c r="F11" s="470"/>
      <c r="G11" s="470"/>
      <c r="H11" s="470"/>
      <c r="I11" s="470"/>
      <c r="J11" s="470"/>
      <c r="K11" s="470"/>
      <c r="L11" s="470"/>
      <c r="M11" s="470"/>
      <c r="N11" s="472" t="s">
        <v>25</v>
      </c>
      <c r="O11" s="472" t="s">
        <v>26</v>
      </c>
      <c r="P11" s="472" t="s">
        <v>252</v>
      </c>
      <c r="Q11" s="472" t="s">
        <v>28</v>
      </c>
      <c r="R11" s="470"/>
      <c r="S11" s="474"/>
      <c r="T11" s="470"/>
      <c r="U11" s="491"/>
      <c r="V11" s="470"/>
      <c r="W11" s="470"/>
      <c r="X11" s="470"/>
      <c r="Y11" s="482"/>
      <c r="Z11" s="482"/>
    </row>
    <row r="12" spans="1:26">
      <c r="A12" s="480"/>
      <c r="B12" s="480"/>
      <c r="C12" s="480"/>
      <c r="D12" s="480"/>
      <c r="E12" s="483"/>
      <c r="F12" s="470"/>
      <c r="G12" s="470"/>
      <c r="H12" s="470"/>
      <c r="I12" s="470"/>
      <c r="J12" s="470"/>
      <c r="K12" s="470"/>
      <c r="L12" s="470"/>
      <c r="M12" s="470"/>
      <c r="N12" s="470"/>
      <c r="O12" s="470"/>
      <c r="P12" s="470"/>
      <c r="Q12" s="470"/>
      <c r="R12" s="470"/>
      <c r="S12" s="474"/>
      <c r="T12" s="470"/>
      <c r="U12" s="491"/>
      <c r="V12" s="470"/>
      <c r="W12" s="470"/>
      <c r="X12" s="470"/>
      <c r="Y12" s="482"/>
      <c r="Z12" s="482"/>
    </row>
    <row r="13" spans="1:26">
      <c r="A13" s="480"/>
      <c r="B13" s="480"/>
      <c r="C13" s="480"/>
      <c r="D13" s="480"/>
      <c r="E13" s="483"/>
      <c r="F13" s="470"/>
      <c r="G13" s="470"/>
      <c r="H13" s="470"/>
      <c r="I13" s="470"/>
      <c r="J13" s="470"/>
      <c r="K13" s="470"/>
      <c r="L13" s="470"/>
      <c r="M13" s="470"/>
      <c r="N13" s="470"/>
      <c r="O13" s="470"/>
      <c r="P13" s="470"/>
      <c r="Q13" s="470"/>
      <c r="R13" s="470"/>
      <c r="S13" s="474"/>
      <c r="T13" s="470"/>
      <c r="U13" s="491"/>
      <c r="V13" s="470"/>
      <c r="W13" s="470"/>
      <c r="X13" s="470"/>
      <c r="Y13" s="482"/>
      <c r="Z13" s="482"/>
    </row>
    <row r="14" spans="1:26">
      <c r="A14" s="480"/>
      <c r="B14" s="480"/>
      <c r="C14" s="480"/>
      <c r="D14" s="480"/>
      <c r="E14" s="483"/>
      <c r="F14" s="470"/>
      <c r="G14" s="470"/>
      <c r="H14" s="470"/>
      <c r="I14" s="470"/>
      <c r="J14" s="470"/>
      <c r="K14" s="470"/>
      <c r="L14" s="470"/>
      <c r="M14" s="470"/>
      <c r="N14" s="470"/>
      <c r="O14" s="470"/>
      <c r="P14" s="470"/>
      <c r="Q14" s="470"/>
      <c r="R14" s="470"/>
      <c r="S14" s="474"/>
      <c r="T14" s="470"/>
      <c r="U14" s="491"/>
      <c r="V14" s="470"/>
      <c r="W14" s="470"/>
      <c r="X14" s="470"/>
      <c r="Y14" s="482"/>
      <c r="Z14" s="482"/>
    </row>
    <row r="15" spans="1:26">
      <c r="A15" s="480"/>
      <c r="B15" s="480"/>
      <c r="C15" s="480"/>
      <c r="D15" s="480"/>
      <c r="E15" s="483"/>
      <c r="F15" s="470"/>
      <c r="G15" s="470"/>
      <c r="H15" s="470"/>
      <c r="I15" s="470"/>
      <c r="J15" s="470"/>
      <c r="K15" s="470"/>
      <c r="L15" s="470"/>
      <c r="M15" s="470"/>
      <c r="N15" s="470"/>
      <c r="O15" s="470"/>
      <c r="P15" s="470"/>
      <c r="Q15" s="470"/>
      <c r="R15" s="470"/>
      <c r="S15" s="474"/>
      <c r="T15" s="470"/>
      <c r="U15" s="491"/>
      <c r="V15" s="470"/>
      <c r="W15" s="470"/>
      <c r="X15" s="470"/>
      <c r="Y15" s="482"/>
      <c r="Z15" s="482"/>
    </row>
    <row r="16" spans="1:26">
      <c r="A16" s="480"/>
      <c r="B16" s="480"/>
      <c r="C16" s="480"/>
      <c r="D16" s="480"/>
      <c r="E16" s="483"/>
      <c r="F16" s="470"/>
      <c r="G16" s="470"/>
      <c r="H16" s="470"/>
      <c r="I16" s="470"/>
      <c r="J16" s="470"/>
      <c r="K16" s="470"/>
      <c r="L16" s="470"/>
      <c r="M16" s="470"/>
      <c r="N16" s="470"/>
      <c r="O16" s="470"/>
      <c r="P16" s="470"/>
      <c r="Q16" s="470"/>
      <c r="R16" s="470"/>
      <c r="S16" s="474"/>
      <c r="T16" s="470"/>
      <c r="U16" s="491"/>
      <c r="V16" s="470"/>
      <c r="W16" s="470"/>
      <c r="X16" s="470"/>
      <c r="Y16" s="482"/>
      <c r="Z16" s="482"/>
    </row>
    <row r="17" spans="1:26">
      <c r="A17" s="480"/>
      <c r="B17" s="480"/>
      <c r="C17" s="480"/>
      <c r="D17" s="480"/>
      <c r="E17" s="483"/>
      <c r="F17" s="470"/>
      <c r="G17" s="470"/>
      <c r="H17" s="470"/>
      <c r="I17" s="470"/>
      <c r="J17" s="470"/>
      <c r="K17" s="470"/>
      <c r="L17" s="470"/>
      <c r="M17" s="470"/>
      <c r="N17" s="470"/>
      <c r="O17" s="470"/>
      <c r="P17" s="470"/>
      <c r="Q17" s="470"/>
      <c r="R17" s="470"/>
      <c r="S17" s="474"/>
      <c r="T17" s="470"/>
      <c r="U17" s="491"/>
      <c r="V17" s="470"/>
      <c r="W17" s="470"/>
      <c r="X17" s="470"/>
      <c r="Y17" s="482"/>
      <c r="Z17" s="482"/>
    </row>
    <row r="18" spans="1:26">
      <c r="A18" s="480"/>
      <c r="B18" s="480"/>
      <c r="C18" s="480"/>
      <c r="D18" s="480"/>
      <c r="E18" s="483"/>
      <c r="F18" s="471"/>
      <c r="G18" s="471"/>
      <c r="H18" s="471"/>
      <c r="I18" s="471"/>
      <c r="J18" s="471"/>
      <c r="K18" s="471"/>
      <c r="L18" s="471"/>
      <c r="M18" s="471"/>
      <c r="N18" s="471"/>
      <c r="O18" s="471"/>
      <c r="P18" s="471"/>
      <c r="Q18" s="471"/>
      <c r="R18" s="471"/>
      <c r="S18" s="475"/>
      <c r="T18" s="471"/>
      <c r="U18" s="492"/>
      <c r="V18" s="471"/>
      <c r="W18" s="471"/>
      <c r="X18" s="471"/>
      <c r="Y18" s="482"/>
      <c r="Z18" s="482"/>
    </row>
    <row r="19" spans="1:26" ht="12.75" customHeight="1">
      <c r="D19" s="161" t="s">
        <v>29</v>
      </c>
      <c r="E19" s="162">
        <v>1</v>
      </c>
      <c r="F19" s="162">
        <v>2</v>
      </c>
      <c r="G19" s="162">
        <v>3</v>
      </c>
      <c r="H19" s="162">
        <v>4</v>
      </c>
      <c r="I19" s="162">
        <v>5</v>
      </c>
      <c r="J19" s="162">
        <v>6</v>
      </c>
      <c r="K19" s="162">
        <v>7</v>
      </c>
      <c r="L19" s="162">
        <v>8</v>
      </c>
      <c r="M19" s="162">
        <v>9</v>
      </c>
      <c r="N19" s="162">
        <v>10</v>
      </c>
      <c r="O19" s="162">
        <v>11</v>
      </c>
      <c r="P19" s="162">
        <v>12</v>
      </c>
      <c r="Q19" s="162">
        <v>13</v>
      </c>
      <c r="R19" s="162">
        <v>14</v>
      </c>
      <c r="S19" s="162">
        <v>15</v>
      </c>
      <c r="T19" s="162">
        <v>16</v>
      </c>
      <c r="U19" s="162">
        <v>17</v>
      </c>
      <c r="V19" s="162">
        <v>18</v>
      </c>
      <c r="W19" s="162">
        <v>19</v>
      </c>
      <c r="X19" s="162">
        <v>20</v>
      </c>
      <c r="Y19" s="162">
        <v>21</v>
      </c>
      <c r="Z19" s="162">
        <v>22</v>
      </c>
    </row>
    <row r="20" spans="1:26" s="24" customFormat="1" ht="14.25" customHeight="1">
      <c r="D20" s="54" t="s">
        <v>253</v>
      </c>
      <c r="E20" s="55"/>
      <c r="F20" s="55"/>
      <c r="G20" s="55"/>
      <c r="H20" s="55"/>
      <c r="I20" s="55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s="24" customFormat="1" ht="12.75" customHeight="1">
      <c r="D21" s="57">
        <v>1.1000000000000001</v>
      </c>
      <c r="E21" s="160">
        <v>11</v>
      </c>
      <c r="F21" s="160">
        <v>15</v>
      </c>
      <c r="G21" s="160">
        <v>14</v>
      </c>
      <c r="H21" s="160">
        <v>1</v>
      </c>
      <c r="I21" s="160"/>
      <c r="J21" s="58">
        <v>22</v>
      </c>
      <c r="K21" s="58">
        <v>12</v>
      </c>
      <c r="L21" s="58"/>
      <c r="M21" s="58">
        <v>5</v>
      </c>
      <c r="N21" s="58">
        <v>5</v>
      </c>
      <c r="O21" s="58"/>
      <c r="P21" s="58">
        <v>5</v>
      </c>
      <c r="Q21" s="58"/>
      <c r="R21" s="58"/>
      <c r="S21" s="58">
        <v>22</v>
      </c>
      <c r="T21" s="58"/>
      <c r="U21" s="58">
        <v>17</v>
      </c>
      <c r="V21" s="58">
        <v>5</v>
      </c>
      <c r="W21" s="58"/>
      <c r="X21" s="58"/>
      <c r="Y21" s="58">
        <v>3</v>
      </c>
      <c r="Z21" s="58">
        <v>3</v>
      </c>
    </row>
    <row r="22" spans="1:26" s="24" customFormat="1" ht="12.75" customHeight="1">
      <c r="D22" s="59" t="s">
        <v>34</v>
      </c>
      <c r="E22" s="160">
        <v>6</v>
      </c>
      <c r="F22" s="160">
        <v>18</v>
      </c>
      <c r="G22" s="160">
        <v>17</v>
      </c>
      <c r="H22" s="160">
        <v>1</v>
      </c>
      <c r="I22" s="160"/>
      <c r="J22" s="58">
        <v>15</v>
      </c>
      <c r="K22" s="58">
        <v>10</v>
      </c>
      <c r="L22" s="58"/>
      <c r="M22" s="58">
        <v>2</v>
      </c>
      <c r="N22" s="58">
        <v>3</v>
      </c>
      <c r="O22" s="58"/>
      <c r="P22" s="58">
        <v>3</v>
      </c>
      <c r="Q22" s="58"/>
      <c r="R22" s="58"/>
      <c r="S22" s="58">
        <v>15</v>
      </c>
      <c r="T22" s="58"/>
      <c r="U22" s="58">
        <v>6</v>
      </c>
      <c r="V22" s="58">
        <v>9</v>
      </c>
      <c r="W22" s="58"/>
      <c r="X22" s="58"/>
      <c r="Y22" s="58">
        <v>8</v>
      </c>
      <c r="Z22" s="58">
        <v>2</v>
      </c>
    </row>
    <row r="23" spans="1:26" s="24" customFormat="1" ht="12.75" customHeight="1">
      <c r="D23" s="60" t="s">
        <v>36</v>
      </c>
      <c r="E23" s="160">
        <v>1</v>
      </c>
      <c r="F23" s="160">
        <v>5</v>
      </c>
      <c r="G23" s="160">
        <v>4</v>
      </c>
      <c r="H23" s="160">
        <v>1</v>
      </c>
      <c r="I23" s="160"/>
      <c r="J23" s="58">
        <v>5</v>
      </c>
      <c r="K23" s="58">
        <v>3</v>
      </c>
      <c r="L23" s="58"/>
      <c r="M23" s="58"/>
      <c r="N23" s="58">
        <v>2</v>
      </c>
      <c r="O23" s="58"/>
      <c r="P23" s="58">
        <v>2</v>
      </c>
      <c r="Q23" s="58"/>
      <c r="R23" s="58"/>
      <c r="S23" s="58">
        <v>5</v>
      </c>
      <c r="T23" s="58"/>
      <c r="U23" s="58">
        <v>5</v>
      </c>
      <c r="V23" s="58"/>
      <c r="W23" s="58"/>
      <c r="X23" s="58"/>
      <c r="Y23" s="58"/>
      <c r="Z23" s="58"/>
    </row>
    <row r="24" spans="1:26" s="24" customFormat="1" ht="12.75" customHeight="1">
      <c r="D24" s="59" t="s">
        <v>38</v>
      </c>
      <c r="E24" s="160"/>
      <c r="F24" s="160"/>
      <c r="G24" s="160"/>
      <c r="H24" s="160"/>
      <c r="I24" s="160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</row>
    <row r="25" spans="1:26" s="24" customFormat="1" ht="12.75" customHeight="1">
      <c r="D25" s="57">
        <v>1.2</v>
      </c>
      <c r="E25" s="160"/>
      <c r="F25" s="160">
        <v>4</v>
      </c>
      <c r="G25" s="160">
        <v>4</v>
      </c>
      <c r="H25" s="160"/>
      <c r="I25" s="160"/>
      <c r="J25" s="58">
        <v>2</v>
      </c>
      <c r="K25" s="58"/>
      <c r="L25" s="58"/>
      <c r="M25" s="58">
        <v>1</v>
      </c>
      <c r="N25" s="58">
        <v>1</v>
      </c>
      <c r="O25" s="58"/>
      <c r="P25" s="58">
        <v>1</v>
      </c>
      <c r="Q25" s="58"/>
      <c r="R25" s="58"/>
      <c r="S25" s="58">
        <v>2</v>
      </c>
      <c r="T25" s="58"/>
      <c r="U25" s="58">
        <v>1</v>
      </c>
      <c r="V25" s="58">
        <v>1</v>
      </c>
      <c r="W25" s="58"/>
      <c r="X25" s="58"/>
      <c r="Y25" s="58">
        <v>2</v>
      </c>
      <c r="Z25" s="58"/>
    </row>
    <row r="26" spans="1:26" s="24" customFormat="1" ht="12.75" customHeight="1">
      <c r="D26" s="59" t="s">
        <v>42</v>
      </c>
      <c r="E26" s="160">
        <v>1</v>
      </c>
      <c r="F26" s="160">
        <v>4</v>
      </c>
      <c r="G26" s="160">
        <v>4</v>
      </c>
      <c r="H26" s="160"/>
      <c r="I26" s="160"/>
      <c r="J26" s="58">
        <v>4</v>
      </c>
      <c r="K26" s="58">
        <v>3</v>
      </c>
      <c r="L26" s="58"/>
      <c r="M26" s="58">
        <v>1</v>
      </c>
      <c r="N26" s="58"/>
      <c r="O26" s="58"/>
      <c r="P26" s="58"/>
      <c r="Q26" s="58"/>
      <c r="R26" s="58"/>
      <c r="S26" s="58">
        <v>4</v>
      </c>
      <c r="T26" s="58"/>
      <c r="U26" s="58">
        <v>4</v>
      </c>
      <c r="V26" s="58"/>
      <c r="W26" s="58"/>
      <c r="X26" s="58"/>
      <c r="Y26" s="58">
        <v>1</v>
      </c>
      <c r="Z26" s="58"/>
    </row>
    <row r="27" spans="1:26" s="24" customFormat="1" ht="12.75" customHeight="1">
      <c r="D27" s="59" t="s">
        <v>44</v>
      </c>
      <c r="E27" s="160"/>
      <c r="F27" s="160">
        <v>2</v>
      </c>
      <c r="G27" s="160">
        <v>2</v>
      </c>
      <c r="H27" s="160"/>
      <c r="I27" s="160"/>
      <c r="J27" s="58">
        <v>1</v>
      </c>
      <c r="K27" s="58"/>
      <c r="L27" s="58"/>
      <c r="M27" s="58"/>
      <c r="N27" s="58">
        <v>1</v>
      </c>
      <c r="O27" s="58"/>
      <c r="P27" s="58">
        <v>1</v>
      </c>
      <c r="Q27" s="58"/>
      <c r="R27" s="58"/>
      <c r="S27" s="58">
        <v>1</v>
      </c>
      <c r="T27" s="58"/>
      <c r="U27" s="58">
        <v>1</v>
      </c>
      <c r="V27" s="58"/>
      <c r="W27" s="58"/>
      <c r="X27" s="58"/>
      <c r="Y27" s="58">
        <v>1</v>
      </c>
      <c r="Z27" s="58"/>
    </row>
    <row r="28" spans="1:26" s="24" customFormat="1" ht="12.75" customHeight="1">
      <c r="D28" s="59" t="s">
        <v>254</v>
      </c>
      <c r="E28" s="160"/>
      <c r="F28" s="160">
        <v>5</v>
      </c>
      <c r="G28" s="160">
        <v>3</v>
      </c>
      <c r="H28" s="160">
        <v>2</v>
      </c>
      <c r="I28" s="160"/>
      <c r="J28" s="58">
        <v>2</v>
      </c>
      <c r="K28" s="58"/>
      <c r="L28" s="58"/>
      <c r="M28" s="58"/>
      <c r="N28" s="58">
        <v>2</v>
      </c>
      <c r="O28" s="58"/>
      <c r="P28" s="58">
        <v>2</v>
      </c>
      <c r="Q28" s="58"/>
      <c r="R28" s="58"/>
      <c r="S28" s="58">
        <v>2</v>
      </c>
      <c r="T28" s="58"/>
      <c r="U28" s="58">
        <v>1</v>
      </c>
      <c r="V28" s="58">
        <v>1</v>
      </c>
      <c r="W28" s="58"/>
      <c r="X28" s="58"/>
      <c r="Y28" s="58">
        <v>1</v>
      </c>
      <c r="Z28" s="58"/>
    </row>
    <row r="29" spans="1:26" s="24" customFormat="1" ht="12.75" customHeight="1">
      <c r="D29" s="59" t="s">
        <v>48</v>
      </c>
      <c r="E29" s="160">
        <v>2</v>
      </c>
      <c r="F29" s="160">
        <v>1</v>
      </c>
      <c r="G29" s="160">
        <v>1</v>
      </c>
      <c r="H29" s="160"/>
      <c r="I29" s="160"/>
      <c r="J29" s="58">
        <v>2</v>
      </c>
      <c r="K29" s="58">
        <v>2</v>
      </c>
      <c r="L29" s="58"/>
      <c r="M29" s="58"/>
      <c r="N29" s="58"/>
      <c r="O29" s="58"/>
      <c r="P29" s="58"/>
      <c r="Q29" s="58"/>
      <c r="R29" s="58"/>
      <c r="S29" s="58">
        <v>2</v>
      </c>
      <c r="T29" s="58"/>
      <c r="U29" s="58">
        <v>2</v>
      </c>
      <c r="V29" s="58"/>
      <c r="W29" s="58"/>
      <c r="X29" s="58"/>
      <c r="Y29" s="58">
        <v>1</v>
      </c>
      <c r="Z29" s="58">
        <v>1</v>
      </c>
    </row>
    <row r="30" spans="1:26" s="24" customFormat="1" ht="12.75" customHeight="1">
      <c r="D30" s="59" t="s">
        <v>50</v>
      </c>
      <c r="E30" s="160">
        <v>2</v>
      </c>
      <c r="F30" s="160">
        <v>1</v>
      </c>
      <c r="G30" s="160">
        <v>1</v>
      </c>
      <c r="H30" s="160"/>
      <c r="I30" s="160"/>
      <c r="J30" s="58">
        <v>2</v>
      </c>
      <c r="K30" s="58">
        <v>1</v>
      </c>
      <c r="L30" s="58"/>
      <c r="M30" s="58"/>
      <c r="N30" s="58">
        <v>1</v>
      </c>
      <c r="O30" s="58"/>
      <c r="P30" s="58">
        <v>1</v>
      </c>
      <c r="Q30" s="58"/>
      <c r="R30" s="58"/>
      <c r="S30" s="58">
        <v>2</v>
      </c>
      <c r="T30" s="58"/>
      <c r="U30" s="58"/>
      <c r="V30" s="58">
        <v>2</v>
      </c>
      <c r="W30" s="58"/>
      <c r="X30" s="58"/>
      <c r="Y30" s="58">
        <v>1</v>
      </c>
      <c r="Z30" s="58">
        <v>1</v>
      </c>
    </row>
    <row r="31" spans="1:26" s="24" customFormat="1" ht="12.75" customHeight="1">
      <c r="D31" s="59" t="s">
        <v>52</v>
      </c>
      <c r="E31" s="160"/>
      <c r="F31" s="160"/>
      <c r="G31" s="160"/>
      <c r="H31" s="160"/>
      <c r="I31" s="160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</row>
    <row r="32" spans="1:26" s="24" customFormat="1" ht="12.75" customHeight="1">
      <c r="D32" s="59" t="s">
        <v>54</v>
      </c>
      <c r="E32" s="160">
        <v>3</v>
      </c>
      <c r="F32" s="160">
        <v>24</v>
      </c>
      <c r="G32" s="160">
        <v>18</v>
      </c>
      <c r="H32" s="160">
        <v>6</v>
      </c>
      <c r="I32" s="160"/>
      <c r="J32" s="58">
        <v>12</v>
      </c>
      <c r="K32" s="58">
        <v>4</v>
      </c>
      <c r="L32" s="58"/>
      <c r="M32" s="58">
        <v>2</v>
      </c>
      <c r="N32" s="58">
        <v>6</v>
      </c>
      <c r="O32" s="58">
        <v>1</v>
      </c>
      <c r="P32" s="58">
        <v>5</v>
      </c>
      <c r="Q32" s="58"/>
      <c r="R32" s="58"/>
      <c r="S32" s="58">
        <v>12</v>
      </c>
      <c r="T32" s="58"/>
      <c r="U32" s="58">
        <v>9</v>
      </c>
      <c r="V32" s="58">
        <v>3</v>
      </c>
      <c r="W32" s="58"/>
      <c r="X32" s="58"/>
      <c r="Y32" s="58">
        <v>9</v>
      </c>
      <c r="Z32" s="58">
        <v>4</v>
      </c>
    </row>
    <row r="33" spans="4:26" s="24" customFormat="1" ht="12.75" customHeight="1">
      <c r="D33" s="61" t="s">
        <v>56</v>
      </c>
      <c r="E33" s="164">
        <v>1</v>
      </c>
      <c r="F33" s="164">
        <v>10</v>
      </c>
      <c r="G33" s="164">
        <v>10</v>
      </c>
      <c r="H33" s="164"/>
      <c r="I33" s="164"/>
      <c r="J33" s="62">
        <v>11</v>
      </c>
      <c r="K33" s="62">
        <v>7</v>
      </c>
      <c r="L33" s="62"/>
      <c r="M33" s="62">
        <v>1</v>
      </c>
      <c r="N33" s="56">
        <v>3</v>
      </c>
      <c r="O33" s="56">
        <v>1</v>
      </c>
      <c r="P33" s="56">
        <v>1</v>
      </c>
      <c r="Q33" s="56">
        <v>1</v>
      </c>
      <c r="R33" s="56"/>
      <c r="S33" s="56">
        <v>11</v>
      </c>
      <c r="T33" s="56"/>
      <c r="U33" s="56">
        <v>5</v>
      </c>
      <c r="V33" s="56">
        <v>6</v>
      </c>
      <c r="W33" s="56"/>
      <c r="X33" s="56"/>
      <c r="Y33" s="56"/>
      <c r="Z33" s="56"/>
    </row>
    <row r="34" spans="4:26" s="24" customFormat="1" ht="12.75" customHeight="1">
      <c r="D34" s="59" t="s">
        <v>58</v>
      </c>
      <c r="E34" s="160">
        <v>2</v>
      </c>
      <c r="F34" s="160">
        <v>8</v>
      </c>
      <c r="G34" s="160">
        <v>7</v>
      </c>
      <c r="H34" s="160">
        <v>1</v>
      </c>
      <c r="I34" s="160"/>
      <c r="J34" s="58">
        <v>6</v>
      </c>
      <c r="K34" s="58">
        <v>3</v>
      </c>
      <c r="L34" s="58"/>
      <c r="M34" s="58"/>
      <c r="N34" s="58">
        <v>3</v>
      </c>
      <c r="O34" s="58">
        <v>2</v>
      </c>
      <c r="P34" s="58">
        <v>1</v>
      </c>
      <c r="Q34" s="58"/>
      <c r="R34" s="58"/>
      <c r="S34" s="58">
        <v>6</v>
      </c>
      <c r="T34" s="58"/>
      <c r="U34" s="58">
        <v>6</v>
      </c>
      <c r="V34" s="58"/>
      <c r="W34" s="58"/>
      <c r="X34" s="58"/>
      <c r="Y34" s="58">
        <v>3</v>
      </c>
      <c r="Z34" s="58"/>
    </row>
    <row r="35" spans="4:26" s="24" customFormat="1" ht="12.75" customHeight="1">
      <c r="D35" s="59" t="s">
        <v>60</v>
      </c>
      <c r="E35" s="160">
        <v>11</v>
      </c>
      <c r="F35" s="160">
        <v>47</v>
      </c>
      <c r="G35" s="160">
        <v>42</v>
      </c>
      <c r="H35" s="160">
        <v>5</v>
      </c>
      <c r="I35" s="160"/>
      <c r="J35" s="58">
        <v>20</v>
      </c>
      <c r="K35" s="58">
        <v>7</v>
      </c>
      <c r="L35" s="58">
        <v>1</v>
      </c>
      <c r="M35" s="58">
        <v>1</v>
      </c>
      <c r="N35" s="58">
        <v>11</v>
      </c>
      <c r="O35" s="58">
        <v>4</v>
      </c>
      <c r="P35" s="58">
        <v>7</v>
      </c>
      <c r="Q35" s="58"/>
      <c r="R35" s="58"/>
      <c r="S35" s="58">
        <v>20</v>
      </c>
      <c r="T35" s="58"/>
      <c r="U35" s="58">
        <v>15</v>
      </c>
      <c r="V35" s="58">
        <v>5</v>
      </c>
      <c r="W35" s="58"/>
      <c r="X35" s="58"/>
      <c r="Y35" s="58">
        <v>33</v>
      </c>
      <c r="Z35" s="58">
        <v>16</v>
      </c>
    </row>
    <row r="36" spans="4:26" s="32" customFormat="1">
      <c r="D36" s="61" t="s">
        <v>62</v>
      </c>
      <c r="E36" s="163">
        <v>12</v>
      </c>
      <c r="F36" s="163">
        <v>35</v>
      </c>
      <c r="G36" s="163">
        <v>25</v>
      </c>
      <c r="H36" s="163">
        <v>12</v>
      </c>
      <c r="I36" s="163"/>
      <c r="J36" s="63">
        <v>27</v>
      </c>
      <c r="K36" s="63">
        <v>11</v>
      </c>
      <c r="L36" s="63"/>
      <c r="M36" s="63">
        <v>5</v>
      </c>
      <c r="N36" s="63">
        <v>9</v>
      </c>
      <c r="O36" s="63">
        <v>3</v>
      </c>
      <c r="P36" s="63">
        <v>5</v>
      </c>
      <c r="Q36" s="63">
        <v>1</v>
      </c>
      <c r="R36" s="63"/>
      <c r="S36" s="63">
        <v>27</v>
      </c>
      <c r="T36" s="63">
        <v>2</v>
      </c>
      <c r="U36" s="63">
        <v>14</v>
      </c>
      <c r="V36" s="63">
        <v>13</v>
      </c>
      <c r="W36" s="63"/>
      <c r="X36" s="63"/>
      <c r="Y36" s="63">
        <v>8</v>
      </c>
      <c r="Z36" s="63">
        <v>4</v>
      </c>
    </row>
    <row r="37" spans="4:26" s="36" customFormat="1" ht="14.25" customHeight="1">
      <c r="D37" s="64" t="s">
        <v>64</v>
      </c>
      <c r="E37" s="65"/>
      <c r="F37" s="65"/>
      <c r="G37" s="65"/>
      <c r="H37" s="65"/>
      <c r="I37" s="65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4:26" s="24" customFormat="1" ht="12.75" customHeight="1">
      <c r="D38" s="59" t="s">
        <v>66</v>
      </c>
      <c r="E38" s="160"/>
      <c r="F38" s="160">
        <v>3</v>
      </c>
      <c r="G38" s="160">
        <v>3</v>
      </c>
      <c r="H38" s="160"/>
      <c r="I38" s="160"/>
      <c r="J38" s="58">
        <v>1</v>
      </c>
      <c r="K38" s="58"/>
      <c r="L38" s="58"/>
      <c r="M38" s="58"/>
      <c r="N38" s="58">
        <v>1</v>
      </c>
      <c r="O38" s="58"/>
      <c r="P38" s="58">
        <v>1</v>
      </c>
      <c r="Q38" s="58"/>
      <c r="R38" s="58"/>
      <c r="S38" s="58">
        <v>1</v>
      </c>
      <c r="T38" s="58"/>
      <c r="U38" s="58"/>
      <c r="V38" s="58">
        <v>1</v>
      </c>
      <c r="W38" s="58"/>
      <c r="X38" s="58"/>
      <c r="Y38" s="58">
        <v>2</v>
      </c>
      <c r="Z38" s="58">
        <v>1</v>
      </c>
    </row>
    <row r="39" spans="4:26" s="24" customFormat="1" ht="12.75" customHeight="1">
      <c r="D39" s="59" t="s">
        <v>68</v>
      </c>
      <c r="E39" s="160"/>
      <c r="F39" s="160"/>
      <c r="G39" s="160"/>
      <c r="H39" s="160"/>
      <c r="I39" s="16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</row>
    <row r="40" spans="4:26" s="24" customFormat="1" ht="12.75" customHeight="1">
      <c r="D40" s="59" t="s">
        <v>70</v>
      </c>
      <c r="E40" s="160">
        <v>1</v>
      </c>
      <c r="F40" s="160">
        <v>3</v>
      </c>
      <c r="G40" s="160">
        <v>3</v>
      </c>
      <c r="H40" s="160"/>
      <c r="I40" s="160"/>
      <c r="J40" s="58">
        <v>1</v>
      </c>
      <c r="K40" s="58">
        <v>1</v>
      </c>
      <c r="L40" s="58"/>
      <c r="M40" s="58"/>
      <c r="N40" s="58"/>
      <c r="O40" s="58"/>
      <c r="P40" s="58"/>
      <c r="Q40" s="58"/>
      <c r="R40" s="58"/>
      <c r="S40" s="58">
        <v>1</v>
      </c>
      <c r="T40" s="58"/>
      <c r="U40" s="58"/>
      <c r="V40" s="58">
        <v>1</v>
      </c>
      <c r="W40" s="58"/>
      <c r="X40" s="58"/>
      <c r="Y40" s="58">
        <v>3</v>
      </c>
      <c r="Z40" s="58"/>
    </row>
    <row r="41" spans="4:26" s="32" customFormat="1" ht="12.75" customHeight="1">
      <c r="D41" s="61" t="s">
        <v>72</v>
      </c>
      <c r="E41" s="164"/>
      <c r="F41" s="164">
        <v>6</v>
      </c>
      <c r="G41" s="164">
        <v>4</v>
      </c>
      <c r="H41" s="164">
        <v>2</v>
      </c>
      <c r="I41" s="164"/>
      <c r="J41" s="62">
        <v>3</v>
      </c>
      <c r="K41" s="62">
        <v>2</v>
      </c>
      <c r="L41" s="62"/>
      <c r="M41" s="62"/>
      <c r="N41" s="62">
        <v>1</v>
      </c>
      <c r="O41" s="62">
        <v>1</v>
      </c>
      <c r="P41" s="62"/>
      <c r="Q41" s="62"/>
      <c r="R41" s="62"/>
      <c r="S41" s="62">
        <v>3</v>
      </c>
      <c r="T41" s="62"/>
      <c r="U41" s="62">
        <v>2</v>
      </c>
      <c r="V41" s="62">
        <v>1</v>
      </c>
      <c r="W41" s="62"/>
      <c r="X41" s="62"/>
      <c r="Y41" s="62">
        <v>1</v>
      </c>
      <c r="Z41" s="62"/>
    </row>
    <row r="42" spans="4:26" s="32" customFormat="1" ht="12.75" customHeight="1">
      <c r="D42" s="61" t="s">
        <v>74</v>
      </c>
      <c r="E42" s="164"/>
      <c r="F42" s="164">
        <v>1</v>
      </c>
      <c r="G42" s="164">
        <v>1</v>
      </c>
      <c r="H42" s="164"/>
      <c r="I42" s="164"/>
      <c r="J42" s="62">
        <v>1</v>
      </c>
      <c r="K42" s="62">
        <v>1</v>
      </c>
      <c r="L42" s="62"/>
      <c r="M42" s="62"/>
      <c r="N42" s="62"/>
      <c r="O42" s="62"/>
      <c r="P42" s="62"/>
      <c r="Q42" s="62"/>
      <c r="R42" s="62"/>
      <c r="S42" s="62">
        <v>1</v>
      </c>
      <c r="T42" s="62"/>
      <c r="U42" s="62">
        <v>1</v>
      </c>
      <c r="V42" s="62"/>
      <c r="W42" s="62"/>
      <c r="X42" s="62"/>
      <c r="Y42" s="62"/>
      <c r="Z42" s="62"/>
    </row>
    <row r="43" spans="4:26" s="24" customFormat="1" ht="12.75" customHeight="1">
      <c r="D43" s="59" t="s">
        <v>76</v>
      </c>
      <c r="E43" s="160">
        <v>1</v>
      </c>
      <c r="F43" s="160">
        <v>17</v>
      </c>
      <c r="G43" s="160">
        <v>14</v>
      </c>
      <c r="H43" s="160">
        <v>3</v>
      </c>
      <c r="I43" s="160"/>
      <c r="J43" s="58">
        <v>11</v>
      </c>
      <c r="K43" s="58">
        <v>2</v>
      </c>
      <c r="L43" s="58"/>
      <c r="M43" s="58">
        <v>4</v>
      </c>
      <c r="N43" s="58">
        <v>5</v>
      </c>
      <c r="O43" s="58"/>
      <c r="P43" s="58">
        <v>5</v>
      </c>
      <c r="Q43" s="58"/>
      <c r="R43" s="58"/>
      <c r="S43" s="58">
        <v>11</v>
      </c>
      <c r="T43" s="58"/>
      <c r="U43" s="58">
        <v>7</v>
      </c>
      <c r="V43" s="58">
        <v>4</v>
      </c>
      <c r="W43" s="58"/>
      <c r="X43" s="58"/>
      <c r="Y43" s="58">
        <v>4</v>
      </c>
      <c r="Z43" s="58">
        <v>1</v>
      </c>
    </row>
    <row r="44" spans="4:26" s="24" customFormat="1" ht="12.75" customHeight="1">
      <c r="D44" s="59" t="s">
        <v>78</v>
      </c>
      <c r="E44" s="160"/>
      <c r="F44" s="160">
        <v>3</v>
      </c>
      <c r="G44" s="160">
        <v>3</v>
      </c>
      <c r="H44" s="160"/>
      <c r="I44" s="160"/>
      <c r="J44" s="58">
        <v>3</v>
      </c>
      <c r="K44" s="58">
        <v>1</v>
      </c>
      <c r="L44" s="58">
        <v>1</v>
      </c>
      <c r="M44" s="58">
        <v>1</v>
      </c>
      <c r="N44" s="58"/>
      <c r="O44" s="58"/>
      <c r="P44" s="58"/>
      <c r="Q44" s="58"/>
      <c r="R44" s="58"/>
      <c r="S44" s="58">
        <v>3</v>
      </c>
      <c r="T44" s="58"/>
      <c r="U44" s="58"/>
      <c r="V44" s="58"/>
      <c r="W44" s="58"/>
      <c r="X44" s="58"/>
      <c r="Y44" s="58"/>
      <c r="Z44" s="58"/>
    </row>
    <row r="45" spans="4:26" s="24" customFormat="1" ht="12.75" customHeight="1">
      <c r="D45" s="59" t="s">
        <v>80</v>
      </c>
      <c r="E45" s="160"/>
      <c r="F45" s="160"/>
      <c r="G45" s="160"/>
      <c r="H45" s="160"/>
      <c r="I45" s="160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</row>
    <row r="46" spans="4:26" s="24" customFormat="1" ht="12.75" customHeight="1">
      <c r="D46" s="59" t="s">
        <v>82</v>
      </c>
      <c r="E46" s="160">
        <v>1</v>
      </c>
      <c r="F46" s="160">
        <v>43</v>
      </c>
      <c r="G46" s="160">
        <v>42</v>
      </c>
      <c r="H46" s="160">
        <v>3</v>
      </c>
      <c r="I46" s="160"/>
      <c r="J46" s="58">
        <v>31</v>
      </c>
      <c r="K46" s="58">
        <v>18</v>
      </c>
      <c r="L46" s="58">
        <v>2</v>
      </c>
      <c r="M46" s="58">
        <v>1</v>
      </c>
      <c r="N46" s="58">
        <v>8</v>
      </c>
      <c r="O46" s="58">
        <v>1</v>
      </c>
      <c r="P46" s="58">
        <v>6</v>
      </c>
      <c r="Q46" s="58">
        <v>1</v>
      </c>
      <c r="R46" s="58"/>
      <c r="S46" s="58">
        <v>31</v>
      </c>
      <c r="T46" s="58">
        <v>2</v>
      </c>
      <c r="U46" s="58">
        <v>28</v>
      </c>
      <c r="V46" s="58">
        <v>3</v>
      </c>
      <c r="W46" s="58"/>
      <c r="X46" s="58"/>
      <c r="Y46" s="58">
        <v>10</v>
      </c>
      <c r="Z46" s="58">
        <v>6</v>
      </c>
    </row>
    <row r="47" spans="4:26" s="24" customFormat="1" ht="12.75" customHeight="1">
      <c r="D47" s="59" t="s">
        <v>84</v>
      </c>
      <c r="E47" s="160"/>
      <c r="F47" s="160">
        <v>2</v>
      </c>
      <c r="G47" s="160">
        <v>2</v>
      </c>
      <c r="H47" s="160"/>
      <c r="I47" s="160"/>
      <c r="J47" s="58">
        <v>1</v>
      </c>
      <c r="K47" s="58">
        <v>1</v>
      </c>
      <c r="L47" s="58"/>
      <c r="M47" s="58"/>
      <c r="N47" s="58"/>
      <c r="O47" s="58"/>
      <c r="P47" s="58"/>
      <c r="Q47" s="58"/>
      <c r="R47" s="58"/>
      <c r="S47" s="58">
        <v>1</v>
      </c>
      <c r="T47" s="58"/>
      <c r="U47" s="58">
        <v>1</v>
      </c>
      <c r="V47" s="58"/>
      <c r="W47" s="58"/>
      <c r="X47" s="58"/>
      <c r="Y47" s="58">
        <v>1</v>
      </c>
      <c r="Z47" s="58"/>
    </row>
    <row r="48" spans="4:26" s="24" customFormat="1">
      <c r="D48" s="59" t="s">
        <v>86</v>
      </c>
      <c r="E48" s="160"/>
      <c r="F48" s="160">
        <v>6</v>
      </c>
      <c r="G48" s="160">
        <v>4</v>
      </c>
      <c r="H48" s="160">
        <v>2</v>
      </c>
      <c r="I48" s="160"/>
      <c r="J48" s="58">
        <v>2</v>
      </c>
      <c r="K48" s="58"/>
      <c r="L48" s="58"/>
      <c r="M48" s="58">
        <v>1</v>
      </c>
      <c r="N48" s="58">
        <v>1</v>
      </c>
      <c r="O48" s="58"/>
      <c r="P48" s="58">
        <v>1</v>
      </c>
      <c r="Q48" s="58"/>
      <c r="R48" s="58"/>
      <c r="S48" s="58">
        <v>2</v>
      </c>
      <c r="T48" s="58"/>
      <c r="U48" s="58">
        <v>2</v>
      </c>
      <c r="V48" s="58"/>
      <c r="W48" s="58"/>
      <c r="X48" s="58"/>
      <c r="Y48" s="58">
        <v>2</v>
      </c>
      <c r="Z48" s="58">
        <v>1</v>
      </c>
    </row>
    <row r="49" spans="4:26" s="37" customFormat="1" ht="14.25" customHeight="1">
      <c r="D49" s="54" t="s">
        <v>87</v>
      </c>
      <c r="E49" s="55"/>
      <c r="F49" s="55"/>
      <c r="G49" s="55"/>
      <c r="H49" s="55"/>
      <c r="I49" s="55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4:26" s="24" customFormat="1" ht="12.75" customHeight="1">
      <c r="D50" s="59" t="s">
        <v>89</v>
      </c>
      <c r="E50" s="160">
        <v>2</v>
      </c>
      <c r="F50" s="160">
        <v>4</v>
      </c>
      <c r="G50" s="160">
        <v>3</v>
      </c>
      <c r="H50" s="160">
        <v>1</v>
      </c>
      <c r="I50" s="160"/>
      <c r="J50" s="58">
        <v>5</v>
      </c>
      <c r="K50" s="58">
        <v>5</v>
      </c>
      <c r="L50" s="58"/>
      <c r="M50" s="58"/>
      <c r="N50" s="58"/>
      <c r="O50" s="58"/>
      <c r="P50" s="58"/>
      <c r="Q50" s="58"/>
      <c r="R50" s="58"/>
      <c r="S50" s="58">
        <v>5</v>
      </c>
      <c r="T50" s="58"/>
      <c r="U50" s="58">
        <v>4</v>
      </c>
      <c r="V50" s="58">
        <v>1</v>
      </c>
      <c r="W50" s="58"/>
      <c r="X50" s="58"/>
      <c r="Y50" s="58"/>
      <c r="Z50" s="58"/>
    </row>
    <row r="51" spans="4:26" s="24" customFormat="1" ht="12.75" customHeight="1">
      <c r="D51" s="59" t="s">
        <v>91</v>
      </c>
      <c r="E51" s="160"/>
      <c r="F51" s="160"/>
      <c r="G51" s="160"/>
      <c r="H51" s="160"/>
      <c r="I51" s="160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</row>
    <row r="52" spans="4:26" s="24" customFormat="1" ht="12.75" customHeight="1">
      <c r="D52" s="59" t="s">
        <v>93</v>
      </c>
      <c r="E52" s="160">
        <v>4</v>
      </c>
      <c r="F52" s="160">
        <v>5</v>
      </c>
      <c r="G52" s="160">
        <v>5</v>
      </c>
      <c r="H52" s="160"/>
      <c r="I52" s="160"/>
      <c r="J52" s="58">
        <v>5</v>
      </c>
      <c r="K52" s="58">
        <v>1</v>
      </c>
      <c r="L52" s="58"/>
      <c r="M52" s="58">
        <v>1</v>
      </c>
      <c r="N52" s="58">
        <v>3</v>
      </c>
      <c r="O52" s="58">
        <v>3</v>
      </c>
      <c r="P52" s="58"/>
      <c r="Q52" s="58"/>
      <c r="R52" s="58"/>
      <c r="S52" s="58">
        <v>5</v>
      </c>
      <c r="T52" s="58"/>
      <c r="U52" s="58">
        <v>5</v>
      </c>
      <c r="V52" s="58"/>
      <c r="W52" s="58"/>
      <c r="X52" s="58"/>
      <c r="Y52" s="58">
        <v>4</v>
      </c>
      <c r="Z52" s="58"/>
    </row>
    <row r="53" spans="4:26" s="32" customFormat="1" ht="12.75" customHeight="1">
      <c r="D53" s="61" t="s">
        <v>95</v>
      </c>
      <c r="E53" s="164"/>
      <c r="F53" s="163"/>
      <c r="G53" s="163"/>
      <c r="H53" s="163"/>
      <c r="I53" s="1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4:26" s="32" customFormat="1" ht="12.75" customHeight="1">
      <c r="D54" s="61" t="s">
        <v>97</v>
      </c>
      <c r="E54" s="163"/>
      <c r="F54" s="163"/>
      <c r="G54" s="163"/>
      <c r="H54" s="163"/>
      <c r="I54" s="1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4:26" s="24" customFormat="1" ht="12.75" customHeight="1">
      <c r="D55" s="59" t="s">
        <v>99</v>
      </c>
      <c r="E55" s="160"/>
      <c r="F55" s="160">
        <v>3</v>
      </c>
      <c r="G55" s="160">
        <v>3</v>
      </c>
      <c r="H55" s="160"/>
      <c r="I55" s="160"/>
      <c r="J55" s="58">
        <v>2</v>
      </c>
      <c r="K55" s="58"/>
      <c r="L55" s="58"/>
      <c r="M55" s="58">
        <v>2</v>
      </c>
      <c r="N55" s="58"/>
      <c r="O55" s="58"/>
      <c r="P55" s="58"/>
      <c r="Q55" s="58"/>
      <c r="R55" s="58"/>
      <c r="S55" s="58">
        <v>2</v>
      </c>
      <c r="T55" s="58"/>
      <c r="U55" s="58">
        <v>1</v>
      </c>
      <c r="V55" s="58">
        <v>1</v>
      </c>
      <c r="W55" s="58"/>
      <c r="X55" s="58"/>
      <c r="Y55" s="58">
        <v>1</v>
      </c>
      <c r="Z55" s="58"/>
    </row>
    <row r="56" spans="4:26" s="24" customFormat="1">
      <c r="D56" s="59" t="s">
        <v>101</v>
      </c>
      <c r="E56" s="160">
        <v>2</v>
      </c>
      <c r="F56" s="160">
        <v>14</v>
      </c>
      <c r="G56" s="160">
        <v>11</v>
      </c>
      <c r="H56" s="160">
        <v>3</v>
      </c>
      <c r="I56" s="160"/>
      <c r="J56" s="58">
        <v>8</v>
      </c>
      <c r="K56" s="58">
        <v>6</v>
      </c>
      <c r="L56" s="58">
        <v>2</v>
      </c>
      <c r="M56" s="58"/>
      <c r="N56" s="58"/>
      <c r="O56" s="58"/>
      <c r="P56" s="58"/>
      <c r="Q56" s="58"/>
      <c r="R56" s="58"/>
      <c r="S56" s="58">
        <v>8</v>
      </c>
      <c r="T56" s="58"/>
      <c r="U56" s="58">
        <v>5</v>
      </c>
      <c r="V56" s="58">
        <v>3</v>
      </c>
      <c r="W56" s="58"/>
      <c r="X56" s="58"/>
      <c r="Y56" s="58">
        <v>5</v>
      </c>
      <c r="Z56" s="58">
        <v>2</v>
      </c>
    </row>
    <row r="57" spans="4:26" s="36" customFormat="1" ht="14.25" customHeight="1">
      <c r="D57" s="54" t="s">
        <v>102</v>
      </c>
      <c r="E57" s="65"/>
      <c r="F57" s="65"/>
      <c r="G57" s="65"/>
      <c r="H57" s="65"/>
      <c r="I57" s="65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4:26" s="24" customFormat="1" ht="12.75" customHeight="1">
      <c r="D58" s="59" t="s">
        <v>104</v>
      </c>
      <c r="E58" s="160">
        <v>10</v>
      </c>
      <c r="F58" s="160">
        <v>127</v>
      </c>
      <c r="G58" s="160">
        <v>103</v>
      </c>
      <c r="H58" s="160">
        <v>24</v>
      </c>
      <c r="I58" s="160"/>
      <c r="J58" s="58">
        <v>89</v>
      </c>
      <c r="K58" s="58">
        <v>70</v>
      </c>
      <c r="L58" s="58">
        <v>5</v>
      </c>
      <c r="M58" s="58"/>
      <c r="N58" s="58">
        <v>14</v>
      </c>
      <c r="O58" s="58">
        <v>5</v>
      </c>
      <c r="P58" s="58">
        <v>7</v>
      </c>
      <c r="Q58" s="58">
        <v>2</v>
      </c>
      <c r="R58" s="58"/>
      <c r="S58" s="58">
        <v>89</v>
      </c>
      <c r="T58" s="58"/>
      <c r="U58" s="58">
        <v>85</v>
      </c>
      <c r="V58" s="58">
        <v>7</v>
      </c>
      <c r="W58" s="58"/>
      <c r="X58" s="58"/>
      <c r="Y58" s="58">
        <v>24</v>
      </c>
      <c r="Z58" s="58">
        <v>1</v>
      </c>
    </row>
    <row r="59" spans="4:26" s="24" customFormat="1" ht="12.75" customHeight="1">
      <c r="D59" s="59" t="s">
        <v>106</v>
      </c>
      <c r="E59" s="160">
        <v>4</v>
      </c>
      <c r="F59" s="160">
        <v>40</v>
      </c>
      <c r="G59" s="160">
        <v>28</v>
      </c>
      <c r="H59" s="160">
        <v>12</v>
      </c>
      <c r="I59" s="160"/>
      <c r="J59" s="58">
        <v>29</v>
      </c>
      <c r="K59" s="58">
        <v>16</v>
      </c>
      <c r="L59" s="58">
        <v>9</v>
      </c>
      <c r="M59" s="58"/>
      <c r="N59" s="58">
        <v>4</v>
      </c>
      <c r="O59" s="58"/>
      <c r="P59" s="58">
        <v>4</v>
      </c>
      <c r="Q59" s="58"/>
      <c r="R59" s="58"/>
      <c r="S59" s="58">
        <v>29</v>
      </c>
      <c r="T59" s="58"/>
      <c r="U59" s="58">
        <v>23</v>
      </c>
      <c r="V59" s="58">
        <v>6</v>
      </c>
      <c r="W59" s="58"/>
      <c r="X59" s="58"/>
      <c r="Y59" s="58">
        <v>3</v>
      </c>
      <c r="Z59" s="58"/>
    </row>
    <row r="60" spans="4:26" s="24" customFormat="1" ht="12.75" customHeight="1">
      <c r="D60" s="59" t="s">
        <v>108</v>
      </c>
      <c r="E60" s="160">
        <v>2</v>
      </c>
      <c r="F60" s="160">
        <v>7</v>
      </c>
      <c r="G60" s="160">
        <v>7</v>
      </c>
      <c r="H60" s="160"/>
      <c r="I60" s="160"/>
      <c r="J60" s="58">
        <v>8</v>
      </c>
      <c r="K60" s="58">
        <v>3</v>
      </c>
      <c r="L60" s="58">
        <v>2</v>
      </c>
      <c r="M60" s="58">
        <v>3</v>
      </c>
      <c r="N60" s="58"/>
      <c r="O60" s="58"/>
      <c r="P60" s="58"/>
      <c r="Q60" s="58"/>
      <c r="R60" s="58"/>
      <c r="S60" s="58">
        <v>8</v>
      </c>
      <c r="T60" s="58"/>
      <c r="U60" s="58">
        <v>6</v>
      </c>
      <c r="V60" s="58">
        <v>2</v>
      </c>
      <c r="W60" s="58"/>
      <c r="X60" s="58"/>
      <c r="Y60" s="58">
        <v>1</v>
      </c>
      <c r="Z60" s="58"/>
    </row>
    <row r="61" spans="4:26" s="24" customFormat="1" ht="12.75" customHeight="1">
      <c r="D61" s="59" t="s">
        <v>110</v>
      </c>
      <c r="E61" s="160">
        <v>1</v>
      </c>
      <c r="F61" s="160">
        <v>3</v>
      </c>
      <c r="G61" s="160">
        <v>2</v>
      </c>
      <c r="H61" s="160">
        <v>1</v>
      </c>
      <c r="I61" s="160"/>
      <c r="J61" s="58">
        <v>2</v>
      </c>
      <c r="K61" s="58"/>
      <c r="L61" s="58"/>
      <c r="M61" s="58"/>
      <c r="N61" s="58">
        <v>2</v>
      </c>
      <c r="O61" s="58">
        <v>1</v>
      </c>
      <c r="P61" s="58">
        <v>1</v>
      </c>
      <c r="Q61" s="58"/>
      <c r="R61" s="58"/>
      <c r="S61" s="58">
        <v>2</v>
      </c>
      <c r="T61" s="58"/>
      <c r="U61" s="58">
        <v>2</v>
      </c>
      <c r="V61" s="58"/>
      <c r="W61" s="58"/>
      <c r="X61" s="58"/>
      <c r="Y61" s="58">
        <v>1</v>
      </c>
      <c r="Z61" s="58">
        <v>1</v>
      </c>
    </row>
    <row r="62" spans="4:26" s="24" customFormat="1" ht="12.75" customHeight="1">
      <c r="D62" s="59" t="s">
        <v>112</v>
      </c>
      <c r="E62" s="160"/>
      <c r="F62" s="160">
        <v>1</v>
      </c>
      <c r="G62" s="160">
        <v>1</v>
      </c>
      <c r="H62" s="160"/>
      <c r="I62" s="160"/>
      <c r="J62" s="58">
        <v>1</v>
      </c>
      <c r="K62" s="58"/>
      <c r="L62" s="58"/>
      <c r="M62" s="58"/>
      <c r="N62" s="58">
        <v>1</v>
      </c>
      <c r="O62" s="58">
        <v>1</v>
      </c>
      <c r="P62" s="58"/>
      <c r="Q62" s="58"/>
      <c r="R62" s="58"/>
      <c r="S62" s="58">
        <v>1</v>
      </c>
      <c r="T62" s="58"/>
      <c r="U62" s="58">
        <v>1</v>
      </c>
      <c r="V62" s="58"/>
      <c r="W62" s="58"/>
      <c r="X62" s="58"/>
      <c r="Y62" s="58"/>
      <c r="Z62" s="58"/>
    </row>
    <row r="63" spans="4:26" s="24" customFormat="1" ht="12.75" customHeight="1">
      <c r="D63" s="59" t="s">
        <v>114</v>
      </c>
      <c r="E63" s="160"/>
      <c r="F63" s="160"/>
      <c r="G63" s="160"/>
      <c r="H63" s="160"/>
      <c r="I63" s="160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  <row r="64" spans="4:26" s="24" customFormat="1" ht="12.75" customHeight="1">
      <c r="D64" s="59" t="s">
        <v>116</v>
      </c>
      <c r="E64" s="160"/>
      <c r="F64" s="160"/>
      <c r="G64" s="160"/>
      <c r="H64" s="160"/>
      <c r="I64" s="160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  <row r="65" spans="4:26" s="24" customFormat="1" ht="12.75" customHeight="1">
      <c r="D65" s="59" t="s">
        <v>118</v>
      </c>
      <c r="E65" s="160"/>
      <c r="F65" s="160">
        <v>4</v>
      </c>
      <c r="G65" s="160">
        <v>4</v>
      </c>
      <c r="H65" s="160"/>
      <c r="I65" s="160"/>
      <c r="J65" s="58">
        <v>4</v>
      </c>
      <c r="K65" s="58">
        <v>3</v>
      </c>
      <c r="L65" s="58"/>
      <c r="M65" s="58"/>
      <c r="N65" s="58">
        <v>1</v>
      </c>
      <c r="O65" s="58"/>
      <c r="P65" s="58">
        <v>1</v>
      </c>
      <c r="Q65" s="58"/>
      <c r="R65" s="58"/>
      <c r="S65" s="58">
        <v>4</v>
      </c>
      <c r="T65" s="58"/>
      <c r="U65" s="58">
        <v>4</v>
      </c>
      <c r="V65" s="58"/>
      <c r="W65" s="58"/>
      <c r="X65" s="58"/>
      <c r="Y65" s="58"/>
      <c r="Z65" s="58"/>
    </row>
    <row r="66" spans="4:26" s="24" customFormat="1" ht="12.75" customHeight="1">
      <c r="D66" s="59" t="s">
        <v>120</v>
      </c>
      <c r="E66" s="160">
        <v>1</v>
      </c>
      <c r="F66" s="160"/>
      <c r="G66" s="160"/>
      <c r="H66" s="160"/>
      <c r="I66" s="160"/>
      <c r="J66" s="58">
        <v>1</v>
      </c>
      <c r="K66" s="58"/>
      <c r="L66" s="58"/>
      <c r="M66" s="58">
        <v>1</v>
      </c>
      <c r="N66" s="58"/>
      <c r="O66" s="58"/>
      <c r="P66" s="58"/>
      <c r="Q66" s="58"/>
      <c r="R66" s="58"/>
      <c r="S66" s="58">
        <v>1</v>
      </c>
      <c r="T66" s="58"/>
      <c r="U66" s="58"/>
      <c r="V66" s="58">
        <v>1</v>
      </c>
      <c r="W66" s="58"/>
      <c r="X66" s="58"/>
      <c r="Y66" s="58"/>
      <c r="Z66" s="58"/>
    </row>
    <row r="67" spans="4:26" s="24" customFormat="1" ht="12.75" customHeight="1">
      <c r="D67" s="59" t="s">
        <v>122</v>
      </c>
      <c r="E67" s="160">
        <v>1</v>
      </c>
      <c r="F67" s="160">
        <v>15</v>
      </c>
      <c r="G67" s="160">
        <v>8</v>
      </c>
      <c r="H67" s="160">
        <v>7</v>
      </c>
      <c r="I67" s="160"/>
      <c r="J67" s="58">
        <v>8</v>
      </c>
      <c r="K67" s="58">
        <v>4</v>
      </c>
      <c r="L67" s="58">
        <v>2</v>
      </c>
      <c r="M67" s="58"/>
      <c r="N67" s="58">
        <v>2</v>
      </c>
      <c r="O67" s="58"/>
      <c r="P67" s="58">
        <v>2</v>
      </c>
      <c r="Q67" s="58"/>
      <c r="R67" s="58"/>
      <c r="S67" s="58">
        <v>8</v>
      </c>
      <c r="T67" s="58"/>
      <c r="U67" s="58">
        <v>6</v>
      </c>
      <c r="V67" s="58">
        <v>2</v>
      </c>
      <c r="W67" s="58"/>
      <c r="X67" s="58"/>
      <c r="Y67" s="58">
        <v>1</v>
      </c>
      <c r="Z67" s="58"/>
    </row>
    <row r="68" spans="4:26" s="24" customFormat="1" ht="12.75" customHeight="1">
      <c r="D68" s="59" t="s">
        <v>124</v>
      </c>
      <c r="E68" s="160">
        <v>1</v>
      </c>
      <c r="F68" s="160">
        <v>3</v>
      </c>
      <c r="G68" s="160">
        <v>2</v>
      </c>
      <c r="H68" s="160">
        <v>1</v>
      </c>
      <c r="I68" s="160"/>
      <c r="J68" s="58">
        <v>2</v>
      </c>
      <c r="K68" s="58"/>
      <c r="L68" s="58"/>
      <c r="M68" s="58"/>
      <c r="N68" s="58">
        <v>2</v>
      </c>
      <c r="O68" s="58">
        <v>1</v>
      </c>
      <c r="P68" s="58">
        <v>1</v>
      </c>
      <c r="Q68" s="58"/>
      <c r="R68" s="58"/>
      <c r="S68" s="58">
        <v>2</v>
      </c>
      <c r="T68" s="58"/>
      <c r="U68" s="58">
        <v>1</v>
      </c>
      <c r="V68" s="58">
        <v>1</v>
      </c>
      <c r="W68" s="58"/>
      <c r="X68" s="58"/>
      <c r="Y68" s="58">
        <v>1</v>
      </c>
      <c r="Z68" s="58"/>
    </row>
    <row r="69" spans="4:26" s="24" customFormat="1" ht="12.75" customHeight="1">
      <c r="D69" s="59" t="s">
        <v>126</v>
      </c>
      <c r="E69" s="160"/>
      <c r="F69" s="160"/>
      <c r="G69" s="160"/>
      <c r="H69" s="160"/>
      <c r="I69" s="160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4:26" s="24" customFormat="1">
      <c r="D70" s="59" t="s">
        <v>128</v>
      </c>
      <c r="E70" s="160"/>
      <c r="F70" s="160">
        <v>7</v>
      </c>
      <c r="G70" s="160">
        <v>7</v>
      </c>
      <c r="H70" s="160"/>
      <c r="I70" s="160"/>
      <c r="J70" s="58">
        <v>6</v>
      </c>
      <c r="K70" s="58">
        <v>2</v>
      </c>
      <c r="L70" s="58"/>
      <c r="M70" s="58"/>
      <c r="N70" s="58">
        <v>4</v>
      </c>
      <c r="O70" s="58">
        <v>2</v>
      </c>
      <c r="P70" s="58">
        <v>2</v>
      </c>
      <c r="Q70" s="58"/>
      <c r="R70" s="58"/>
      <c r="S70" s="58">
        <v>6</v>
      </c>
      <c r="T70" s="58"/>
      <c r="U70" s="58">
        <v>5</v>
      </c>
      <c r="V70" s="58">
        <v>1</v>
      </c>
      <c r="W70" s="58"/>
      <c r="X70" s="58"/>
      <c r="Y70" s="58">
        <v>1</v>
      </c>
      <c r="Z70" s="58"/>
    </row>
    <row r="71" spans="4:26" s="36" customFormat="1" ht="14.25" customHeight="1">
      <c r="D71" s="54" t="s">
        <v>129</v>
      </c>
      <c r="E71" s="65"/>
      <c r="F71" s="65"/>
      <c r="G71" s="65"/>
      <c r="H71" s="65"/>
      <c r="I71" s="65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4:26" s="24" customFormat="1" ht="12.75" customHeight="1">
      <c r="D72" s="59" t="s">
        <v>131</v>
      </c>
      <c r="E72" s="160"/>
      <c r="F72" s="160"/>
      <c r="G72" s="160"/>
      <c r="H72" s="160"/>
      <c r="I72" s="160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</row>
    <row r="73" spans="4:26" s="24" customFormat="1" ht="12.75" customHeight="1">
      <c r="D73" s="59" t="s">
        <v>133</v>
      </c>
      <c r="E73" s="160"/>
      <c r="F73" s="160"/>
      <c r="G73" s="160"/>
      <c r="H73" s="160"/>
      <c r="I73" s="160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</row>
    <row r="74" spans="4:26" s="24" customFormat="1" ht="12.75" customHeight="1">
      <c r="D74" s="59" t="s">
        <v>135</v>
      </c>
      <c r="E74" s="160"/>
      <c r="F74" s="160">
        <v>4</v>
      </c>
      <c r="G74" s="160">
        <v>3</v>
      </c>
      <c r="H74" s="160">
        <v>1</v>
      </c>
      <c r="I74" s="160"/>
      <c r="J74" s="58">
        <v>2</v>
      </c>
      <c r="K74" s="58">
        <v>1</v>
      </c>
      <c r="L74" s="58"/>
      <c r="M74" s="58"/>
      <c r="N74" s="58">
        <v>1</v>
      </c>
      <c r="O74" s="58">
        <v>1</v>
      </c>
      <c r="P74" s="58"/>
      <c r="Q74" s="58"/>
      <c r="R74" s="58"/>
      <c r="S74" s="58">
        <v>2</v>
      </c>
      <c r="T74" s="58"/>
      <c r="U74" s="58">
        <v>2</v>
      </c>
      <c r="V74" s="58"/>
      <c r="W74" s="58"/>
      <c r="X74" s="58"/>
      <c r="Y74" s="58">
        <v>1</v>
      </c>
      <c r="Z74" s="58"/>
    </row>
    <row r="75" spans="4:26" s="24" customFormat="1" ht="12.75" customHeight="1">
      <c r="D75" s="59" t="s">
        <v>137</v>
      </c>
      <c r="E75" s="160"/>
      <c r="F75" s="160"/>
      <c r="G75" s="160"/>
      <c r="H75" s="160"/>
      <c r="I75" s="160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</row>
    <row r="76" spans="4:26" s="24" customFormat="1" ht="12.75" customHeight="1">
      <c r="D76" s="59" t="s">
        <v>139</v>
      </c>
      <c r="E76" s="160"/>
      <c r="F76" s="160">
        <v>1</v>
      </c>
      <c r="G76" s="160">
        <v>1</v>
      </c>
      <c r="H76" s="160"/>
      <c r="I76" s="160"/>
      <c r="J76" s="58">
        <v>1</v>
      </c>
      <c r="K76" s="58"/>
      <c r="L76" s="58"/>
      <c r="M76" s="58"/>
      <c r="N76" s="58">
        <v>1</v>
      </c>
      <c r="O76" s="58"/>
      <c r="P76" s="58">
        <v>1</v>
      </c>
      <c r="Q76" s="58"/>
      <c r="R76" s="58"/>
      <c r="S76" s="58">
        <v>1</v>
      </c>
      <c r="T76" s="58"/>
      <c r="U76" s="58">
        <v>1</v>
      </c>
      <c r="V76" s="58"/>
      <c r="W76" s="58"/>
      <c r="X76" s="58"/>
      <c r="Y76" s="58"/>
      <c r="Z76" s="58"/>
    </row>
    <row r="77" spans="4:26" s="24" customFormat="1">
      <c r="D77" s="59" t="s">
        <v>141</v>
      </c>
      <c r="E77" s="160"/>
      <c r="F77" s="160">
        <v>1</v>
      </c>
      <c r="G77" s="160">
        <v>1</v>
      </c>
      <c r="H77" s="160"/>
      <c r="I77" s="160"/>
      <c r="J77" s="58">
        <v>1</v>
      </c>
      <c r="K77" s="58"/>
      <c r="L77" s="58"/>
      <c r="M77" s="58"/>
      <c r="N77" s="58">
        <v>1</v>
      </c>
      <c r="O77" s="58"/>
      <c r="P77" s="58">
        <v>1</v>
      </c>
      <c r="Q77" s="58"/>
      <c r="R77" s="58"/>
      <c r="S77" s="58">
        <v>1</v>
      </c>
      <c r="T77" s="58"/>
      <c r="U77" s="58">
        <v>1</v>
      </c>
      <c r="V77" s="58"/>
      <c r="W77" s="58"/>
      <c r="X77" s="58"/>
      <c r="Y77" s="58"/>
      <c r="Z77" s="58"/>
    </row>
    <row r="78" spans="4:26" s="37" customFormat="1" ht="14.25" customHeight="1">
      <c r="D78" s="64" t="s">
        <v>142</v>
      </c>
      <c r="E78" s="55"/>
      <c r="F78" s="55"/>
      <c r="G78" s="65"/>
      <c r="H78" s="65"/>
      <c r="I78" s="55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4:26" s="24" customFormat="1" ht="12.75" customHeight="1">
      <c r="D79" s="59" t="s">
        <v>144</v>
      </c>
      <c r="E79" s="160"/>
      <c r="F79" s="160"/>
      <c r="G79" s="67"/>
      <c r="H79" s="67"/>
      <c r="I79" s="160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4:26" s="24" customFormat="1" ht="12.75" customHeight="1">
      <c r="D80" s="59" t="s">
        <v>146</v>
      </c>
      <c r="E80" s="160"/>
      <c r="F80" s="160">
        <v>7</v>
      </c>
      <c r="G80" s="160">
        <v>5</v>
      </c>
      <c r="H80" s="160">
        <v>2</v>
      </c>
      <c r="I80" s="160"/>
      <c r="J80" s="58">
        <v>4</v>
      </c>
      <c r="K80" s="58">
        <v>1</v>
      </c>
      <c r="L80" s="58"/>
      <c r="M80" s="58">
        <v>2</v>
      </c>
      <c r="N80" s="58">
        <v>1</v>
      </c>
      <c r="O80" s="58"/>
      <c r="P80" s="58">
        <v>1</v>
      </c>
      <c r="Q80" s="58"/>
      <c r="R80" s="58"/>
      <c r="S80" s="58">
        <v>4</v>
      </c>
      <c r="T80" s="58"/>
      <c r="U80" s="58">
        <v>1</v>
      </c>
      <c r="V80" s="58">
        <v>3</v>
      </c>
      <c r="W80" s="58"/>
      <c r="X80" s="58"/>
      <c r="Y80" s="58">
        <v>1</v>
      </c>
      <c r="Z80" s="58"/>
    </row>
    <row r="81" spans="4:26" s="24" customFormat="1" ht="12.75" customHeight="1">
      <c r="D81" s="59" t="s">
        <v>148</v>
      </c>
      <c r="E81" s="160">
        <v>1</v>
      </c>
      <c r="F81" s="160"/>
      <c r="G81" s="160"/>
      <c r="H81" s="160"/>
      <c r="I81" s="160"/>
      <c r="J81" s="58">
        <v>1</v>
      </c>
      <c r="K81" s="58">
        <v>1</v>
      </c>
      <c r="L81" s="58"/>
      <c r="M81" s="58"/>
      <c r="N81" s="58"/>
      <c r="O81" s="58"/>
      <c r="P81" s="58"/>
      <c r="Q81" s="58"/>
      <c r="R81" s="58"/>
      <c r="S81" s="58">
        <v>1</v>
      </c>
      <c r="T81" s="58"/>
      <c r="U81" s="58">
        <v>1</v>
      </c>
      <c r="V81" s="58"/>
      <c r="W81" s="58"/>
      <c r="X81" s="58"/>
      <c r="Y81" s="58"/>
      <c r="Z81" s="58"/>
    </row>
    <row r="82" spans="4:26" s="32" customFormat="1" ht="12.75" customHeight="1">
      <c r="D82" s="61" t="s">
        <v>150</v>
      </c>
      <c r="E82" s="163"/>
      <c r="F82" s="163"/>
      <c r="G82" s="163"/>
      <c r="H82" s="163"/>
      <c r="I82" s="1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4:26" s="24" customFormat="1" ht="12.75" customHeight="1">
      <c r="D83" s="59" t="s">
        <v>152</v>
      </c>
      <c r="E83" s="160"/>
      <c r="F83" s="160">
        <v>1</v>
      </c>
      <c r="G83" s="160">
        <v>1</v>
      </c>
      <c r="H83" s="160"/>
      <c r="I83" s="160"/>
      <c r="J83" s="58">
        <v>1</v>
      </c>
      <c r="K83" s="58"/>
      <c r="L83" s="58">
        <v>1</v>
      </c>
      <c r="M83" s="58"/>
      <c r="N83" s="58"/>
      <c r="O83" s="58"/>
      <c r="P83" s="58"/>
      <c r="Q83" s="58"/>
      <c r="R83" s="58"/>
      <c r="S83" s="58">
        <v>1</v>
      </c>
      <c r="T83" s="58"/>
      <c r="U83" s="58"/>
      <c r="V83" s="58">
        <v>1</v>
      </c>
      <c r="W83" s="58"/>
      <c r="X83" s="58"/>
      <c r="Y83" s="58"/>
      <c r="Z83" s="58"/>
    </row>
    <row r="84" spans="4:26" s="24" customFormat="1">
      <c r="D84" s="59" t="s">
        <v>154</v>
      </c>
      <c r="E84" s="160">
        <v>1</v>
      </c>
      <c r="F84" s="160">
        <v>6</v>
      </c>
      <c r="G84" s="160">
        <v>2</v>
      </c>
      <c r="H84" s="160">
        <v>2</v>
      </c>
      <c r="I84" s="160">
        <v>2</v>
      </c>
      <c r="J84" s="58">
        <v>3</v>
      </c>
      <c r="K84" s="58">
        <v>1</v>
      </c>
      <c r="L84" s="58"/>
      <c r="M84" s="58">
        <v>1</v>
      </c>
      <c r="N84" s="58">
        <v>1</v>
      </c>
      <c r="O84" s="58"/>
      <c r="P84" s="58"/>
      <c r="Q84" s="58">
        <v>1</v>
      </c>
      <c r="R84" s="58"/>
      <c r="S84" s="58">
        <v>3</v>
      </c>
      <c r="T84" s="58"/>
      <c r="U84" s="58">
        <v>1</v>
      </c>
      <c r="V84" s="58">
        <v>2</v>
      </c>
      <c r="W84" s="58"/>
      <c r="X84" s="58"/>
      <c r="Y84" s="58"/>
      <c r="Z84" s="58"/>
    </row>
    <row r="85" spans="4:26" s="37" customFormat="1" ht="12.75" customHeight="1">
      <c r="D85" s="64" t="s">
        <v>155</v>
      </c>
      <c r="E85" s="55"/>
      <c r="F85" s="55"/>
      <c r="G85" s="55"/>
      <c r="H85" s="55"/>
      <c r="I85" s="55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4:26" s="24" customFormat="1" ht="12.75" customHeight="1">
      <c r="D86" s="59" t="s">
        <v>157</v>
      </c>
      <c r="E86" s="160"/>
      <c r="F86" s="160">
        <v>1</v>
      </c>
      <c r="G86" s="160">
        <v>1</v>
      </c>
      <c r="H86" s="160"/>
      <c r="I86" s="160"/>
      <c r="J86" s="58">
        <v>1</v>
      </c>
      <c r="K86" s="58"/>
      <c r="L86" s="58"/>
      <c r="M86" s="58">
        <v>1</v>
      </c>
      <c r="N86" s="58"/>
      <c r="O86" s="58"/>
      <c r="P86" s="58"/>
      <c r="Q86" s="58"/>
      <c r="R86" s="58"/>
      <c r="S86" s="58">
        <v>1</v>
      </c>
      <c r="T86" s="58"/>
      <c r="U86" s="58"/>
      <c r="V86" s="58">
        <v>1</v>
      </c>
      <c r="W86" s="58"/>
      <c r="X86" s="58"/>
      <c r="Y86" s="58"/>
      <c r="Z86" s="58"/>
    </row>
    <row r="87" spans="4:26" s="24" customFormat="1">
      <c r="D87" s="59" t="s">
        <v>159</v>
      </c>
      <c r="E87" s="160"/>
      <c r="F87" s="160"/>
      <c r="G87" s="160"/>
      <c r="H87" s="160"/>
      <c r="I87" s="160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</row>
    <row r="88" spans="4:26" s="38" customFormat="1" ht="12.75" customHeight="1">
      <c r="D88" s="54" t="s">
        <v>160</v>
      </c>
      <c r="E88" s="55"/>
      <c r="F88" s="55"/>
      <c r="G88" s="55"/>
      <c r="H88" s="55"/>
      <c r="I88" s="55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4:26" s="24" customFormat="1" ht="12.75" customHeight="1">
      <c r="D89" s="61" t="s">
        <v>162</v>
      </c>
      <c r="E89" s="160"/>
      <c r="F89" s="160">
        <v>3</v>
      </c>
      <c r="G89" s="160">
        <v>1</v>
      </c>
      <c r="H89" s="160">
        <v>1</v>
      </c>
      <c r="I89" s="160">
        <v>1</v>
      </c>
      <c r="J89" s="58">
        <v>1</v>
      </c>
      <c r="K89" s="58">
        <v>1</v>
      </c>
      <c r="L89" s="58"/>
      <c r="M89" s="58"/>
      <c r="N89" s="58"/>
      <c r="O89" s="58"/>
      <c r="P89" s="58"/>
      <c r="Q89" s="58"/>
      <c r="R89" s="58"/>
      <c r="S89" s="58">
        <v>1</v>
      </c>
      <c r="T89" s="58"/>
      <c r="U89" s="58">
        <v>1</v>
      </c>
      <c r="V89" s="58"/>
      <c r="W89" s="58"/>
      <c r="X89" s="58"/>
      <c r="Y89" s="58"/>
      <c r="Z89" s="58"/>
    </row>
    <row r="90" spans="4:26" s="24" customFormat="1" ht="12.75" customHeight="1">
      <c r="D90" s="61" t="s">
        <v>164</v>
      </c>
      <c r="E90" s="160">
        <v>4</v>
      </c>
      <c r="F90" s="160">
        <v>28</v>
      </c>
      <c r="G90" s="160">
        <v>24</v>
      </c>
      <c r="H90" s="160">
        <v>4</v>
      </c>
      <c r="I90" s="160"/>
      <c r="J90" s="58">
        <v>19</v>
      </c>
      <c r="K90" s="58">
        <v>14</v>
      </c>
      <c r="L90" s="58"/>
      <c r="M90" s="58">
        <v>1</v>
      </c>
      <c r="N90" s="58">
        <v>4</v>
      </c>
      <c r="O90" s="58"/>
      <c r="P90" s="58">
        <v>4</v>
      </c>
      <c r="Q90" s="58"/>
      <c r="R90" s="58"/>
      <c r="S90" s="58">
        <v>19</v>
      </c>
      <c r="T90" s="58"/>
      <c r="U90" s="58">
        <v>18</v>
      </c>
      <c r="V90" s="58">
        <v>1</v>
      </c>
      <c r="W90" s="58"/>
      <c r="X90" s="58"/>
      <c r="Y90" s="58">
        <v>9</v>
      </c>
      <c r="Z90" s="58">
        <v>4</v>
      </c>
    </row>
    <row r="91" spans="4:26" s="24" customFormat="1" ht="12.75" customHeight="1">
      <c r="D91" s="61" t="s">
        <v>166</v>
      </c>
      <c r="E91" s="160"/>
      <c r="F91" s="160"/>
      <c r="G91" s="160"/>
      <c r="H91" s="160"/>
      <c r="I91" s="160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</row>
    <row r="92" spans="4:26" s="24" customFormat="1" ht="12.75" customHeight="1">
      <c r="D92" s="59" t="s">
        <v>168</v>
      </c>
      <c r="E92" s="160">
        <v>2</v>
      </c>
      <c r="F92" s="160">
        <v>28</v>
      </c>
      <c r="G92" s="160">
        <v>24</v>
      </c>
      <c r="H92" s="160">
        <v>4</v>
      </c>
      <c r="I92" s="160"/>
      <c r="J92" s="58">
        <v>23</v>
      </c>
      <c r="K92" s="58">
        <v>21</v>
      </c>
      <c r="L92" s="58"/>
      <c r="M92" s="58">
        <v>2</v>
      </c>
      <c r="N92" s="58"/>
      <c r="O92" s="58"/>
      <c r="P92" s="58"/>
      <c r="Q92" s="58"/>
      <c r="R92" s="58"/>
      <c r="S92" s="58">
        <v>23</v>
      </c>
      <c r="T92" s="58"/>
      <c r="U92" s="58">
        <v>22</v>
      </c>
      <c r="V92" s="58">
        <v>1</v>
      </c>
      <c r="W92" s="58"/>
      <c r="X92" s="58"/>
      <c r="Y92" s="58">
        <v>3</v>
      </c>
      <c r="Z92" s="58"/>
    </row>
    <row r="93" spans="4:26" s="24" customFormat="1" ht="12.75" customHeight="1">
      <c r="D93" s="59" t="s">
        <v>170</v>
      </c>
      <c r="E93" s="160"/>
      <c r="F93" s="160"/>
      <c r="G93" s="160"/>
      <c r="H93" s="160"/>
      <c r="I93" s="160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</row>
    <row r="94" spans="4:26" s="24" customFormat="1" ht="12.75" customHeight="1">
      <c r="D94" s="59" t="s">
        <v>172</v>
      </c>
      <c r="E94" s="160"/>
      <c r="F94" s="160"/>
      <c r="G94" s="160"/>
      <c r="H94" s="160"/>
      <c r="I94" s="160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</row>
    <row r="95" spans="4:26" s="24" customFormat="1" ht="12.75" customHeight="1">
      <c r="D95" s="59" t="s">
        <v>174</v>
      </c>
      <c r="E95" s="160"/>
      <c r="F95" s="160"/>
      <c r="G95" s="160"/>
      <c r="H95" s="160"/>
      <c r="I95" s="160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</row>
    <row r="96" spans="4:26" s="24" customFormat="1" ht="12.75" customHeight="1">
      <c r="D96" s="59" t="s">
        <v>176</v>
      </c>
      <c r="E96" s="160"/>
      <c r="F96" s="160"/>
      <c r="G96" s="160"/>
      <c r="H96" s="160"/>
      <c r="I96" s="160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</row>
    <row r="97" spans="4:26" s="24" customFormat="1" ht="12.75" customHeight="1">
      <c r="D97" s="59" t="s">
        <v>178</v>
      </c>
      <c r="E97" s="160"/>
      <c r="F97" s="160">
        <v>38</v>
      </c>
      <c r="G97" s="160">
        <v>31</v>
      </c>
      <c r="H97" s="160">
        <v>6</v>
      </c>
      <c r="I97" s="160">
        <v>2</v>
      </c>
      <c r="J97" s="58">
        <v>25</v>
      </c>
      <c r="K97" s="58">
        <v>17</v>
      </c>
      <c r="L97" s="58"/>
      <c r="M97" s="58">
        <v>5</v>
      </c>
      <c r="N97" s="58">
        <v>2</v>
      </c>
      <c r="O97" s="58"/>
      <c r="P97" s="58">
        <v>2</v>
      </c>
      <c r="Q97" s="58"/>
      <c r="R97" s="58"/>
      <c r="S97" s="58">
        <v>25</v>
      </c>
      <c r="T97" s="58">
        <v>1</v>
      </c>
      <c r="U97" s="58">
        <v>24</v>
      </c>
      <c r="V97" s="58">
        <v>1</v>
      </c>
      <c r="W97" s="58"/>
      <c r="X97" s="58"/>
      <c r="Y97" s="58">
        <v>5</v>
      </c>
      <c r="Z97" s="58"/>
    </row>
    <row r="98" spans="4:26" s="24" customFormat="1" ht="12.75" customHeight="1">
      <c r="D98" s="59" t="s">
        <v>180</v>
      </c>
      <c r="E98" s="160">
        <v>1</v>
      </c>
      <c r="F98" s="160">
        <v>17</v>
      </c>
      <c r="G98" s="160">
        <v>15</v>
      </c>
      <c r="H98" s="160">
        <v>2</v>
      </c>
      <c r="I98" s="160"/>
      <c r="J98" s="58">
        <v>13</v>
      </c>
      <c r="K98" s="58">
        <v>12</v>
      </c>
      <c r="L98" s="58">
        <v>1</v>
      </c>
      <c r="M98" s="58"/>
      <c r="N98" s="58"/>
      <c r="O98" s="58"/>
      <c r="P98" s="58"/>
      <c r="Q98" s="58"/>
      <c r="R98" s="58"/>
      <c r="S98" s="58">
        <v>13</v>
      </c>
      <c r="T98" s="58"/>
      <c r="U98" s="58">
        <v>12</v>
      </c>
      <c r="V98" s="58">
        <v>1</v>
      </c>
      <c r="W98" s="58"/>
      <c r="X98" s="58"/>
      <c r="Y98" s="58">
        <v>3</v>
      </c>
      <c r="Z98" s="58"/>
    </row>
    <row r="99" spans="4:26" s="24" customFormat="1" ht="12.75" customHeight="1">
      <c r="D99" s="59" t="s">
        <v>182</v>
      </c>
      <c r="E99" s="160"/>
      <c r="F99" s="160">
        <v>1</v>
      </c>
      <c r="G99" s="160">
        <v>1</v>
      </c>
      <c r="H99" s="160"/>
      <c r="I99" s="160"/>
      <c r="J99" s="58">
        <v>1</v>
      </c>
      <c r="K99" s="58">
        <v>1</v>
      </c>
      <c r="L99" s="58"/>
      <c r="M99" s="58"/>
      <c r="N99" s="58"/>
      <c r="O99" s="58"/>
      <c r="P99" s="58"/>
      <c r="Q99" s="58"/>
      <c r="R99" s="58"/>
      <c r="S99" s="58">
        <v>1</v>
      </c>
      <c r="T99" s="58"/>
      <c r="U99" s="58">
        <v>1</v>
      </c>
      <c r="V99" s="58"/>
      <c r="W99" s="58"/>
      <c r="X99" s="58"/>
      <c r="Y99" s="58"/>
      <c r="Z99" s="58"/>
    </row>
    <row r="100" spans="4:26" s="24" customFormat="1" ht="12.75" customHeight="1">
      <c r="D100" s="59" t="s">
        <v>184</v>
      </c>
      <c r="E100" s="160">
        <v>2</v>
      </c>
      <c r="F100" s="160">
        <v>14</v>
      </c>
      <c r="G100" s="160">
        <v>11</v>
      </c>
      <c r="H100" s="160">
        <v>3</v>
      </c>
      <c r="I100" s="160"/>
      <c r="J100" s="58">
        <v>13</v>
      </c>
      <c r="K100" s="58">
        <v>8</v>
      </c>
      <c r="L100" s="58"/>
      <c r="M100" s="58">
        <v>4</v>
      </c>
      <c r="N100" s="58">
        <v>1</v>
      </c>
      <c r="O100" s="58"/>
      <c r="P100" s="58">
        <v>1</v>
      </c>
      <c r="Q100" s="58"/>
      <c r="R100" s="58"/>
      <c r="S100" s="58">
        <v>13</v>
      </c>
      <c r="T100" s="58"/>
      <c r="U100" s="58">
        <v>12</v>
      </c>
      <c r="V100" s="58">
        <v>1</v>
      </c>
      <c r="W100" s="58"/>
      <c r="X100" s="58"/>
      <c r="Y100" s="58"/>
      <c r="Z100" s="58"/>
    </row>
    <row r="101" spans="4:26" s="24" customFormat="1" ht="12.75" customHeight="1">
      <c r="D101" s="59" t="s">
        <v>186</v>
      </c>
      <c r="E101" s="160"/>
      <c r="F101" s="160"/>
      <c r="G101" s="160"/>
      <c r="H101" s="160"/>
      <c r="I101" s="160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</row>
    <row r="102" spans="4:26" s="24" customFormat="1" ht="12.75" customHeight="1">
      <c r="D102" s="59" t="s">
        <v>188</v>
      </c>
      <c r="E102" s="160">
        <v>2</v>
      </c>
      <c r="F102" s="160">
        <v>17</v>
      </c>
      <c r="G102" s="160">
        <v>15</v>
      </c>
      <c r="H102" s="160">
        <v>2</v>
      </c>
      <c r="I102" s="160"/>
      <c r="J102" s="58">
        <v>14</v>
      </c>
      <c r="K102" s="58">
        <v>11</v>
      </c>
      <c r="L102" s="58">
        <v>1</v>
      </c>
      <c r="M102" s="58">
        <v>1</v>
      </c>
      <c r="N102" s="58">
        <v>1</v>
      </c>
      <c r="O102" s="58"/>
      <c r="P102" s="58">
        <v>1</v>
      </c>
      <c r="Q102" s="58"/>
      <c r="R102" s="58"/>
      <c r="S102" s="58">
        <v>14</v>
      </c>
      <c r="T102" s="58"/>
      <c r="U102" s="58">
        <v>13</v>
      </c>
      <c r="V102" s="58">
        <v>1</v>
      </c>
      <c r="W102" s="58"/>
      <c r="X102" s="58"/>
      <c r="Y102" s="58">
        <v>3</v>
      </c>
      <c r="Z102" s="58"/>
    </row>
    <row r="103" spans="4:26" s="24" customFormat="1" ht="12.75" customHeight="1">
      <c r="D103" s="59" t="s">
        <v>190</v>
      </c>
      <c r="E103" s="160"/>
      <c r="F103" s="160"/>
      <c r="G103" s="160"/>
      <c r="H103" s="160"/>
      <c r="I103" s="160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</row>
    <row r="104" spans="4:26" s="24" customFormat="1" ht="12.75" customHeight="1">
      <c r="D104" s="59" t="s">
        <v>192</v>
      </c>
      <c r="E104" s="160">
        <v>1</v>
      </c>
      <c r="F104" s="160">
        <v>26</v>
      </c>
      <c r="G104" s="160">
        <v>23</v>
      </c>
      <c r="H104" s="160">
        <v>3</v>
      </c>
      <c r="I104" s="160"/>
      <c r="J104" s="58">
        <v>20</v>
      </c>
      <c r="K104" s="58">
        <v>16</v>
      </c>
      <c r="L104" s="58"/>
      <c r="M104" s="58">
        <v>2</v>
      </c>
      <c r="N104" s="58">
        <v>2</v>
      </c>
      <c r="O104" s="58"/>
      <c r="P104" s="58"/>
      <c r="Q104" s="58">
        <v>2</v>
      </c>
      <c r="R104" s="58"/>
      <c r="S104" s="58">
        <v>20</v>
      </c>
      <c r="T104" s="58"/>
      <c r="U104" s="58">
        <v>18</v>
      </c>
      <c r="V104" s="58">
        <v>2</v>
      </c>
      <c r="W104" s="58"/>
      <c r="X104" s="58"/>
      <c r="Y104" s="58">
        <v>4</v>
      </c>
      <c r="Z104" s="58"/>
    </row>
    <row r="105" spans="4:26" s="24" customFormat="1" ht="12.75" customHeight="1">
      <c r="D105" s="59" t="s">
        <v>194</v>
      </c>
      <c r="E105" s="160"/>
      <c r="F105" s="160">
        <v>12</v>
      </c>
      <c r="G105" s="160">
        <v>9</v>
      </c>
      <c r="H105" s="160">
        <v>3</v>
      </c>
      <c r="I105" s="160"/>
      <c r="J105" s="58">
        <v>6</v>
      </c>
      <c r="K105" s="58">
        <v>4</v>
      </c>
      <c r="L105" s="58"/>
      <c r="M105" s="58">
        <v>1</v>
      </c>
      <c r="N105" s="58">
        <v>1</v>
      </c>
      <c r="O105" s="58"/>
      <c r="P105" s="58">
        <v>1</v>
      </c>
      <c r="Q105" s="58"/>
      <c r="R105" s="58"/>
      <c r="S105" s="58">
        <v>6</v>
      </c>
      <c r="T105" s="58"/>
      <c r="U105" s="58">
        <v>5</v>
      </c>
      <c r="V105" s="58">
        <v>1</v>
      </c>
      <c r="W105" s="58"/>
      <c r="X105" s="58"/>
      <c r="Y105" s="58">
        <v>3</v>
      </c>
      <c r="Z105" s="58"/>
    </row>
    <row r="106" spans="4:26" s="24" customFormat="1" ht="12.75" customHeight="1">
      <c r="D106" s="59" t="s">
        <v>196</v>
      </c>
      <c r="E106" s="160"/>
      <c r="F106" s="160"/>
      <c r="G106" s="160"/>
      <c r="H106" s="160"/>
      <c r="I106" s="160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</row>
    <row r="107" spans="4:26" s="24" customFormat="1" ht="12.75" customHeight="1">
      <c r="D107" s="59" t="s">
        <v>198</v>
      </c>
      <c r="E107" s="160"/>
      <c r="F107" s="160"/>
      <c r="G107" s="160"/>
      <c r="H107" s="160"/>
      <c r="I107" s="160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</row>
    <row r="108" spans="4:26" s="24" customFormat="1" ht="12.75" customHeight="1">
      <c r="D108" s="59" t="s">
        <v>200</v>
      </c>
      <c r="E108" s="160"/>
      <c r="F108" s="160"/>
      <c r="G108" s="160"/>
      <c r="H108" s="160"/>
      <c r="I108" s="160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</row>
    <row r="109" spans="4:26" s="24" customFormat="1">
      <c r="D109" s="59" t="s">
        <v>202</v>
      </c>
      <c r="E109" s="160"/>
      <c r="F109" s="160">
        <v>1</v>
      </c>
      <c r="G109" s="160">
        <v>1</v>
      </c>
      <c r="H109" s="160"/>
      <c r="I109" s="160"/>
      <c r="J109" s="58">
        <v>1</v>
      </c>
      <c r="K109" s="58">
        <v>1</v>
      </c>
      <c r="L109" s="58"/>
      <c r="M109" s="58"/>
      <c r="N109" s="58"/>
      <c r="O109" s="58"/>
      <c r="P109" s="58"/>
      <c r="Q109" s="58"/>
      <c r="R109" s="58"/>
      <c r="S109" s="58">
        <v>1</v>
      </c>
      <c r="T109" s="58"/>
      <c r="U109" s="58"/>
      <c r="V109" s="58">
        <v>1</v>
      </c>
      <c r="W109" s="58"/>
      <c r="X109" s="58"/>
      <c r="Y109" s="58"/>
      <c r="Z109" s="58"/>
    </row>
    <row r="110" spans="4:26" s="37" customFormat="1" ht="14.25" customHeight="1">
      <c r="D110" s="54" t="s">
        <v>203</v>
      </c>
      <c r="E110" s="55"/>
      <c r="F110" s="55"/>
      <c r="G110" s="55"/>
      <c r="H110" s="55"/>
      <c r="I110" s="55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4:26" s="24" customFormat="1" ht="12.75" customHeight="1">
      <c r="D111" s="59" t="s">
        <v>205</v>
      </c>
      <c r="E111" s="160"/>
      <c r="F111" s="160"/>
      <c r="G111" s="160"/>
      <c r="H111" s="160"/>
      <c r="I111" s="160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</row>
    <row r="112" spans="4:26" s="24" customFormat="1" ht="12.75" customHeight="1">
      <c r="D112" s="59" t="s">
        <v>207</v>
      </c>
      <c r="E112" s="160"/>
      <c r="F112" s="160"/>
      <c r="G112" s="160"/>
      <c r="H112" s="160"/>
      <c r="I112" s="160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</row>
    <row r="113" spans="4:26" s="24" customFormat="1">
      <c r="D113" s="59" t="s">
        <v>209</v>
      </c>
      <c r="E113" s="160"/>
      <c r="F113" s="160"/>
      <c r="G113" s="160"/>
      <c r="H113" s="160"/>
      <c r="I113" s="160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</row>
    <row r="114" spans="4:26" s="36" customFormat="1" ht="14.25" customHeight="1">
      <c r="D114" s="54" t="s">
        <v>210</v>
      </c>
      <c r="E114" s="55"/>
      <c r="F114" s="55"/>
      <c r="G114" s="55"/>
      <c r="H114" s="55"/>
      <c r="I114" s="55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4:26" s="24" customFormat="1" ht="12.75" customHeight="1">
      <c r="D115" s="59" t="s">
        <v>212</v>
      </c>
      <c r="E115" s="160"/>
      <c r="F115" s="160"/>
      <c r="G115" s="160"/>
      <c r="H115" s="160"/>
      <c r="I115" s="160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</row>
    <row r="116" spans="4:26" s="24" customFormat="1" ht="12.75" customHeight="1">
      <c r="D116" s="59" t="s">
        <v>214</v>
      </c>
      <c r="E116" s="160"/>
      <c r="F116" s="160"/>
      <c r="G116" s="160"/>
      <c r="H116" s="160"/>
      <c r="I116" s="160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</row>
    <row r="117" spans="4:26" s="24" customFormat="1" ht="12.75" customHeight="1">
      <c r="D117" s="59" t="s">
        <v>216</v>
      </c>
      <c r="E117" s="160"/>
      <c r="F117" s="160"/>
      <c r="G117" s="160"/>
      <c r="H117" s="160"/>
      <c r="I117" s="160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</row>
    <row r="118" spans="4:26" s="24" customFormat="1" ht="12.75" customHeight="1">
      <c r="D118" s="59" t="s">
        <v>218</v>
      </c>
      <c r="E118" s="160"/>
      <c r="F118" s="160"/>
      <c r="G118" s="160"/>
      <c r="H118" s="160"/>
      <c r="I118" s="160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</row>
    <row r="119" spans="4:26" s="24" customFormat="1" ht="12.75" customHeight="1">
      <c r="D119" s="59" t="s">
        <v>220</v>
      </c>
      <c r="E119" s="160"/>
      <c r="F119" s="160"/>
      <c r="G119" s="160"/>
      <c r="H119" s="160"/>
      <c r="I119" s="160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</row>
    <row r="120" spans="4:26" s="24" customFormat="1">
      <c r="D120" s="59" t="s">
        <v>222</v>
      </c>
      <c r="E120" s="160"/>
      <c r="F120" s="160"/>
      <c r="G120" s="160"/>
      <c r="H120" s="160"/>
      <c r="I120" s="160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</row>
    <row r="121" spans="4:26" s="36" customFormat="1" ht="14.25" customHeight="1">
      <c r="D121" s="54" t="s">
        <v>223</v>
      </c>
      <c r="E121" s="65"/>
      <c r="F121" s="65"/>
      <c r="G121" s="65"/>
      <c r="H121" s="65"/>
      <c r="I121" s="65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4:26" s="32" customFormat="1" ht="14.25" customHeight="1">
      <c r="D122" s="61" t="s">
        <v>225</v>
      </c>
      <c r="E122" s="163">
        <v>174</v>
      </c>
      <c r="F122" s="163">
        <v>847</v>
      </c>
      <c r="G122" s="163">
        <v>826</v>
      </c>
      <c r="H122" s="163">
        <v>25</v>
      </c>
      <c r="I122" s="163"/>
      <c r="J122" s="63">
        <v>713</v>
      </c>
      <c r="K122" s="63">
        <v>580</v>
      </c>
      <c r="L122" s="63">
        <v>8</v>
      </c>
      <c r="M122" s="63">
        <v>5</v>
      </c>
      <c r="N122" s="63">
        <v>116</v>
      </c>
      <c r="O122" s="63">
        <v>28</v>
      </c>
      <c r="P122" s="63">
        <v>70</v>
      </c>
      <c r="Q122" s="63">
        <v>18</v>
      </c>
      <c r="R122" s="63"/>
      <c r="S122" s="63">
        <v>713</v>
      </c>
      <c r="T122" s="63">
        <v>4</v>
      </c>
      <c r="U122" s="63">
        <v>681</v>
      </c>
      <c r="V122" s="63">
        <v>32</v>
      </c>
      <c r="W122" s="63"/>
      <c r="X122" s="63"/>
      <c r="Y122" s="63">
        <v>283</v>
      </c>
      <c r="Z122" s="63">
        <v>89</v>
      </c>
    </row>
    <row r="123" spans="4:26" s="32" customFormat="1" ht="14.25" customHeight="1">
      <c r="D123" s="61" t="s">
        <v>227</v>
      </c>
      <c r="E123" s="163"/>
      <c r="F123" s="163">
        <v>2</v>
      </c>
      <c r="G123" s="163"/>
      <c r="H123" s="163">
        <v>2</v>
      </c>
      <c r="I123" s="1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>
        <v>1</v>
      </c>
      <c r="Y123" s="63"/>
      <c r="Z123" s="63"/>
    </row>
    <row r="124" spans="4:26" s="32" customFormat="1" ht="14.25" customHeight="1">
      <c r="D124" s="61" t="s">
        <v>229</v>
      </c>
      <c r="E124" s="163">
        <v>7</v>
      </c>
      <c r="F124" s="163">
        <v>19</v>
      </c>
      <c r="G124" s="163">
        <v>14</v>
      </c>
      <c r="H124" s="163">
        <v>5</v>
      </c>
      <c r="I124" s="163"/>
      <c r="J124" s="63">
        <v>16</v>
      </c>
      <c r="K124" s="63">
        <v>3</v>
      </c>
      <c r="L124" s="63">
        <v>5</v>
      </c>
      <c r="M124" s="63">
        <v>1</v>
      </c>
      <c r="N124" s="63">
        <v>7</v>
      </c>
      <c r="O124" s="63">
        <v>1</v>
      </c>
      <c r="P124" s="63">
        <v>6</v>
      </c>
      <c r="Q124" s="63"/>
      <c r="R124" s="63"/>
      <c r="S124" s="63">
        <v>16</v>
      </c>
      <c r="T124" s="63"/>
      <c r="U124" s="63">
        <v>12</v>
      </c>
      <c r="V124" s="63">
        <v>4</v>
      </c>
      <c r="W124" s="63"/>
      <c r="X124" s="63"/>
      <c r="Y124" s="63">
        <v>5</v>
      </c>
      <c r="Z124" s="63">
        <v>1</v>
      </c>
    </row>
    <row r="125" spans="4:26" s="32" customFormat="1" ht="14.25" customHeight="1">
      <c r="D125" s="61" t="s">
        <v>231</v>
      </c>
      <c r="E125" s="163">
        <v>1</v>
      </c>
      <c r="F125" s="163">
        <v>4</v>
      </c>
      <c r="G125" s="163">
        <v>1</v>
      </c>
      <c r="H125" s="163">
        <v>3</v>
      </c>
      <c r="I125" s="163"/>
      <c r="J125" s="63">
        <v>1</v>
      </c>
      <c r="K125" s="63"/>
      <c r="L125" s="63"/>
      <c r="M125" s="63">
        <v>1</v>
      </c>
      <c r="N125" s="63"/>
      <c r="O125" s="63"/>
      <c r="P125" s="63"/>
      <c r="Q125" s="63"/>
      <c r="R125" s="63"/>
      <c r="S125" s="63">
        <v>1</v>
      </c>
      <c r="T125" s="63"/>
      <c r="U125" s="63"/>
      <c r="V125" s="63">
        <v>1</v>
      </c>
      <c r="W125" s="63"/>
      <c r="X125" s="63"/>
      <c r="Y125" s="63">
        <v>1</v>
      </c>
      <c r="Z125" s="63"/>
    </row>
    <row r="126" spans="4:26" s="32" customFormat="1" ht="14.25" customHeight="1">
      <c r="D126" s="61" t="s">
        <v>233</v>
      </c>
      <c r="E126" s="163">
        <v>1</v>
      </c>
      <c r="F126" s="163"/>
      <c r="G126" s="163"/>
      <c r="H126" s="163"/>
      <c r="I126" s="1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>
        <v>1</v>
      </c>
      <c r="Z126" s="63">
        <v>1</v>
      </c>
    </row>
    <row r="127" spans="4:26" s="32" customFormat="1" ht="14.25" customHeight="1">
      <c r="D127" s="61" t="s">
        <v>235</v>
      </c>
      <c r="E127" s="163"/>
      <c r="F127" s="163">
        <v>1</v>
      </c>
      <c r="G127" s="163">
        <v>1</v>
      </c>
      <c r="H127" s="163"/>
      <c r="I127" s="163"/>
      <c r="J127" s="63">
        <v>1</v>
      </c>
      <c r="K127" s="63">
        <v>1</v>
      </c>
      <c r="L127" s="63"/>
      <c r="M127" s="63"/>
      <c r="N127" s="63"/>
      <c r="O127" s="63"/>
      <c r="P127" s="63"/>
      <c r="Q127" s="63"/>
      <c r="R127" s="63"/>
      <c r="S127" s="63">
        <v>1</v>
      </c>
      <c r="T127" s="63"/>
      <c r="U127" s="63"/>
      <c r="V127" s="63">
        <v>1</v>
      </c>
      <c r="W127" s="63"/>
      <c r="X127" s="63"/>
      <c r="Y127" s="63"/>
      <c r="Z127" s="63"/>
    </row>
    <row r="128" spans="4:26" s="32" customFormat="1" ht="14.25" customHeight="1">
      <c r="D128" s="61" t="s">
        <v>237</v>
      </c>
      <c r="E128" s="163"/>
      <c r="F128" s="163"/>
      <c r="G128" s="163"/>
      <c r="H128" s="163"/>
      <c r="I128" s="1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4:26" s="32" customFormat="1" ht="14.25" customHeight="1">
      <c r="D129" s="61" t="s">
        <v>239</v>
      </c>
      <c r="E129" s="163"/>
      <c r="F129" s="163">
        <v>14</v>
      </c>
      <c r="G129" s="163">
        <v>14</v>
      </c>
      <c r="H129" s="163"/>
      <c r="I129" s="163"/>
      <c r="J129" s="63">
        <v>14</v>
      </c>
      <c r="K129" s="63">
        <v>2</v>
      </c>
      <c r="L129" s="63">
        <v>2</v>
      </c>
      <c r="M129" s="63">
        <v>8</v>
      </c>
      <c r="N129" s="63">
        <v>2</v>
      </c>
      <c r="O129" s="63"/>
      <c r="P129" s="63">
        <v>2</v>
      </c>
      <c r="Q129" s="63"/>
      <c r="R129" s="63"/>
      <c r="S129" s="63">
        <v>14</v>
      </c>
      <c r="T129" s="63"/>
      <c r="U129" s="63">
        <v>10</v>
      </c>
      <c r="V129" s="63">
        <v>4</v>
      </c>
      <c r="W129" s="63"/>
      <c r="X129" s="63"/>
      <c r="Y129" s="63"/>
      <c r="Z129" s="63"/>
    </row>
    <row r="130" spans="4:26" s="36" customFormat="1" ht="14.25" customHeight="1">
      <c r="D130" s="68" t="s">
        <v>240</v>
      </c>
      <c r="E130" s="65"/>
      <c r="F130" s="65"/>
      <c r="G130" s="65"/>
      <c r="H130" s="65"/>
      <c r="I130" s="65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4:26" s="32" customFormat="1" ht="12.75" customHeight="1">
      <c r="D131" s="61" t="s">
        <v>242</v>
      </c>
      <c r="E131" s="163"/>
      <c r="F131" s="163"/>
      <c r="G131" s="163"/>
      <c r="H131" s="163"/>
      <c r="I131" s="1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4:26" s="32" customFormat="1" ht="12.75" customHeight="1">
      <c r="D132" s="61" t="s">
        <v>244</v>
      </c>
      <c r="E132" s="163"/>
      <c r="F132" s="163">
        <v>1</v>
      </c>
      <c r="G132" s="163">
        <v>1</v>
      </c>
      <c r="H132" s="163"/>
      <c r="I132" s="163"/>
      <c r="J132" s="63">
        <v>1</v>
      </c>
      <c r="K132" s="63"/>
      <c r="L132" s="63"/>
      <c r="M132" s="63">
        <v>1</v>
      </c>
      <c r="N132" s="63"/>
      <c r="O132" s="63"/>
      <c r="P132" s="63"/>
      <c r="Q132" s="63"/>
      <c r="R132" s="63"/>
      <c r="S132" s="63">
        <v>1</v>
      </c>
      <c r="T132" s="63"/>
      <c r="U132" s="63"/>
      <c r="V132" s="63">
        <v>1</v>
      </c>
      <c r="W132" s="63"/>
      <c r="X132" s="63"/>
      <c r="Y132" s="63"/>
      <c r="Z132" s="63"/>
    </row>
    <row r="133" spans="4:26" s="32" customFormat="1">
      <c r="D133" s="61" t="s">
        <v>246</v>
      </c>
      <c r="E133" s="163"/>
      <c r="F133" s="163"/>
      <c r="G133" s="163"/>
      <c r="H133" s="163"/>
      <c r="I133" s="1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4:26" s="36" customFormat="1" ht="14.25" customHeight="1">
      <c r="D134" s="68" t="s">
        <v>247</v>
      </c>
      <c r="E134" s="55"/>
      <c r="F134" s="55"/>
      <c r="G134" s="55"/>
      <c r="H134" s="55"/>
      <c r="I134" s="55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4:26" s="36" customFormat="1" ht="14.25" customHeight="1">
      <c r="D135" s="68" t="s">
        <v>248</v>
      </c>
      <c r="E135" s="55">
        <f>SUM(E21+E22+E23+E24+E25+E26+E27+E28+E29+E30+E31+E32+E33+E34+E35+E36+E37+E38+E39+E40+E41+E42+E43+E44+E45+E46+E47+E48+E49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280</v>
      </c>
      <c r="F135" s="55">
        <f t="shared" ref="F135:Z135" si="0">SUM(F21+F22+F23+F24+F25+F26+F27+F28+F29+F30+F31+F32+F33+F34+F35+F36+F37+F38+F39+F40+F41+F42+F43+F44+F45+F46+F47+F48+F49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1590</v>
      </c>
      <c r="G135" s="55">
        <f t="shared" si="0"/>
        <v>1438</v>
      </c>
      <c r="H135" s="55">
        <f t="shared" si="0"/>
        <v>156</v>
      </c>
      <c r="I135" s="55">
        <f t="shared" si="0"/>
        <v>5</v>
      </c>
      <c r="J135" s="55">
        <f t="shared" si="0"/>
        <v>1251</v>
      </c>
      <c r="K135" s="55">
        <f t="shared" si="0"/>
        <v>895</v>
      </c>
      <c r="L135" s="55">
        <f t="shared" si="0"/>
        <v>42</v>
      </c>
      <c r="M135" s="55">
        <f t="shared" si="0"/>
        <v>68</v>
      </c>
      <c r="N135" s="55">
        <f t="shared" si="0"/>
        <v>237</v>
      </c>
      <c r="O135" s="55">
        <f t="shared" si="0"/>
        <v>56</v>
      </c>
      <c r="P135" s="55">
        <f t="shared" si="0"/>
        <v>155</v>
      </c>
      <c r="Q135" s="55">
        <f t="shared" si="0"/>
        <v>26</v>
      </c>
      <c r="R135" s="55">
        <f t="shared" si="0"/>
        <v>0</v>
      </c>
      <c r="S135" s="55">
        <f t="shared" si="0"/>
        <v>1251</v>
      </c>
      <c r="T135" s="55">
        <f t="shared" si="0"/>
        <v>9</v>
      </c>
      <c r="U135" s="55">
        <f t="shared" si="0"/>
        <v>1111</v>
      </c>
      <c r="V135" s="55">
        <f t="shared" si="0"/>
        <v>140</v>
      </c>
      <c r="W135" s="55">
        <f t="shared" si="0"/>
        <v>0</v>
      </c>
      <c r="X135" s="55">
        <f t="shared" si="0"/>
        <v>1</v>
      </c>
      <c r="Y135" s="55">
        <f t="shared" si="0"/>
        <v>458</v>
      </c>
      <c r="Z135" s="55">
        <f t="shared" si="0"/>
        <v>139</v>
      </c>
    </row>
  </sheetData>
  <mergeCells count="30">
    <mergeCell ref="N11:N18"/>
    <mergeCell ref="R8:R18"/>
    <mergeCell ref="F8:F18"/>
    <mergeCell ref="G8:G18"/>
    <mergeCell ref="H8:H18"/>
    <mergeCell ref="I8:I18"/>
    <mergeCell ref="J8:J18"/>
    <mergeCell ref="D1:Z1"/>
    <mergeCell ref="D2:Z2"/>
    <mergeCell ref="D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K8:K18"/>
    <mergeCell ref="L8:L18"/>
    <mergeCell ref="M8:M18"/>
    <mergeCell ref="N8:Q10"/>
    <mergeCell ref="V8:V18"/>
    <mergeCell ref="W8:W18"/>
    <mergeCell ref="X8:X18"/>
    <mergeCell ref="O11:O18"/>
    <mergeCell ref="P11:P18"/>
    <mergeCell ref="Q11:Q18"/>
    <mergeCell ref="S8:S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30" zoomScale="75" zoomScaleNormal="75" workbookViewId="0">
      <selection activeCell="F135" sqref="F135"/>
    </sheetView>
  </sheetViews>
  <sheetFormatPr defaultRowHeight="114.75" customHeight="1"/>
  <cols>
    <col min="1" max="1" width="19.7109375" style="20" customWidth="1"/>
    <col min="2" max="2" width="81.140625" style="20" customWidth="1"/>
    <col min="3" max="4" width="81.140625" style="20" hidden="1" customWidth="1"/>
    <col min="5" max="16384" width="9.140625" style="20"/>
  </cols>
  <sheetData>
    <row r="1" spans="1:26" ht="25.5" customHeight="1">
      <c r="A1" s="493" t="s">
        <v>0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</row>
    <row r="2" spans="1:26" ht="25.5" customHeight="1">
      <c r="A2" s="494" t="s">
        <v>263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</row>
    <row r="3" spans="1:26" ht="25.5" customHeight="1">
      <c r="A3" s="495" t="s">
        <v>264</v>
      </c>
      <c r="B3" s="495"/>
      <c r="C3" s="495"/>
      <c r="D3" s="495"/>
      <c r="E3" s="495"/>
      <c r="F3" s="495"/>
      <c r="G3" s="495"/>
      <c r="H3" s="495"/>
      <c r="I3" s="495"/>
      <c r="J3" s="495"/>
      <c r="K3" s="495"/>
      <c r="L3" s="495"/>
      <c r="M3" s="495"/>
      <c r="N3" s="495"/>
      <c r="O3" s="495"/>
      <c r="P3" s="495"/>
      <c r="Q3" s="495"/>
      <c r="R3" s="495"/>
      <c r="S3" s="495"/>
      <c r="T3" s="495"/>
      <c r="U3" s="495"/>
      <c r="V3" s="495"/>
      <c r="W3" s="495"/>
      <c r="X3" s="495"/>
      <c r="Y3" s="495"/>
      <c r="Z3" s="495"/>
    </row>
    <row r="4" spans="1:26" ht="25.5" customHeight="1">
      <c r="A4" s="496"/>
      <c r="B4" s="496"/>
      <c r="C4" s="496"/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  <c r="P4" s="496"/>
      <c r="Q4" s="496"/>
      <c r="R4" s="496"/>
      <c r="S4" s="496"/>
      <c r="T4" s="496"/>
      <c r="U4" s="496"/>
      <c r="V4" s="496"/>
      <c r="W4" s="496"/>
      <c r="X4" s="496"/>
      <c r="Y4" s="496"/>
      <c r="Z4" s="496"/>
    </row>
    <row r="5" spans="1:26" ht="25.5" customHeight="1">
      <c r="A5" s="497" t="s">
        <v>250</v>
      </c>
      <c r="B5" s="497"/>
      <c r="C5" s="497"/>
      <c r="D5" s="497"/>
      <c r="E5" s="498" t="s">
        <v>3</v>
      </c>
      <c r="F5" s="501" t="s">
        <v>251</v>
      </c>
      <c r="G5" s="502"/>
      <c r="H5" s="502"/>
      <c r="I5" s="502"/>
      <c r="J5" s="507" t="s">
        <v>5</v>
      </c>
      <c r="K5" s="508"/>
      <c r="L5" s="508"/>
      <c r="M5" s="508"/>
      <c r="N5" s="508"/>
      <c r="O5" s="508"/>
      <c r="P5" s="508"/>
      <c r="Q5" s="508"/>
      <c r="R5" s="508"/>
      <c r="S5" s="508"/>
      <c r="T5" s="512" t="s">
        <v>6</v>
      </c>
      <c r="U5" s="515" t="s">
        <v>7</v>
      </c>
      <c r="V5" s="500" t="s">
        <v>8</v>
      </c>
      <c r="W5" s="500"/>
      <c r="X5" s="500"/>
      <c r="Y5" s="499" t="s">
        <v>9</v>
      </c>
      <c r="Z5" s="499" t="s">
        <v>10</v>
      </c>
    </row>
    <row r="6" spans="1:26" ht="25.5" customHeight="1">
      <c r="A6" s="497"/>
      <c r="B6" s="497"/>
      <c r="C6" s="497"/>
      <c r="D6" s="497"/>
      <c r="E6" s="499"/>
      <c r="F6" s="503"/>
      <c r="G6" s="504"/>
      <c r="H6" s="504"/>
      <c r="I6" s="504"/>
      <c r="J6" s="509"/>
      <c r="K6" s="510"/>
      <c r="L6" s="510"/>
      <c r="M6" s="510"/>
      <c r="N6" s="510"/>
      <c r="O6" s="510"/>
      <c r="P6" s="510"/>
      <c r="Q6" s="510"/>
      <c r="R6" s="510"/>
      <c r="S6" s="510"/>
      <c r="T6" s="513"/>
      <c r="U6" s="516"/>
      <c r="V6" s="500"/>
      <c r="W6" s="500"/>
      <c r="X6" s="500"/>
      <c r="Y6" s="499"/>
      <c r="Z6" s="499"/>
    </row>
    <row r="7" spans="1:26" ht="25.5" customHeight="1">
      <c r="A7" s="497"/>
      <c r="B7" s="497"/>
      <c r="C7" s="497"/>
      <c r="D7" s="497"/>
      <c r="E7" s="499"/>
      <c r="F7" s="505"/>
      <c r="G7" s="506"/>
      <c r="H7" s="506"/>
      <c r="I7" s="506"/>
      <c r="J7" s="511"/>
      <c r="K7" s="496"/>
      <c r="L7" s="496"/>
      <c r="M7" s="496"/>
      <c r="N7" s="496"/>
      <c r="O7" s="496"/>
      <c r="P7" s="496"/>
      <c r="Q7" s="496"/>
      <c r="R7" s="496"/>
      <c r="S7" s="496"/>
      <c r="T7" s="513"/>
      <c r="U7" s="516"/>
      <c r="V7" s="500"/>
      <c r="W7" s="500"/>
      <c r="X7" s="500"/>
      <c r="Y7" s="499"/>
      <c r="Z7" s="499"/>
    </row>
    <row r="8" spans="1:26" ht="25.5" customHeight="1">
      <c r="A8" s="497"/>
      <c r="B8" s="497"/>
      <c r="C8" s="497"/>
      <c r="D8" s="497"/>
      <c r="E8" s="499"/>
      <c r="F8" s="512" t="s">
        <v>14</v>
      </c>
      <c r="G8" s="512" t="s">
        <v>15</v>
      </c>
      <c r="H8" s="512" t="s">
        <v>16</v>
      </c>
      <c r="I8" s="512" t="s">
        <v>17</v>
      </c>
      <c r="J8" s="512" t="s">
        <v>18</v>
      </c>
      <c r="K8" s="512" t="s">
        <v>19</v>
      </c>
      <c r="L8" s="512" t="s">
        <v>20</v>
      </c>
      <c r="M8" s="512" t="s">
        <v>21</v>
      </c>
      <c r="N8" s="500" t="s">
        <v>22</v>
      </c>
      <c r="O8" s="500"/>
      <c r="P8" s="500"/>
      <c r="Q8" s="500"/>
      <c r="R8" s="512" t="s">
        <v>23</v>
      </c>
      <c r="S8" s="518" t="s">
        <v>24</v>
      </c>
      <c r="T8" s="513"/>
      <c r="U8" s="516"/>
      <c r="V8" s="513" t="s">
        <v>11</v>
      </c>
      <c r="W8" s="513" t="s">
        <v>12</v>
      </c>
      <c r="X8" s="513" t="s">
        <v>13</v>
      </c>
      <c r="Y8" s="499"/>
      <c r="Z8" s="499"/>
    </row>
    <row r="9" spans="1:26" ht="25.5" customHeight="1">
      <c r="A9" s="497"/>
      <c r="B9" s="497"/>
      <c r="C9" s="497"/>
      <c r="D9" s="497"/>
      <c r="E9" s="499"/>
      <c r="F9" s="513"/>
      <c r="G9" s="513"/>
      <c r="H9" s="513"/>
      <c r="I9" s="513"/>
      <c r="J9" s="513"/>
      <c r="K9" s="513"/>
      <c r="L9" s="513"/>
      <c r="M9" s="513"/>
      <c r="N9" s="500"/>
      <c r="O9" s="500"/>
      <c r="P9" s="500"/>
      <c r="Q9" s="500"/>
      <c r="R9" s="513"/>
      <c r="S9" s="519"/>
      <c r="T9" s="513"/>
      <c r="U9" s="516"/>
      <c r="V9" s="513"/>
      <c r="W9" s="513"/>
      <c r="X9" s="513"/>
      <c r="Y9" s="499"/>
      <c r="Z9" s="499"/>
    </row>
    <row r="10" spans="1:26" ht="25.5" customHeight="1">
      <c r="A10" s="497"/>
      <c r="B10" s="497"/>
      <c r="C10" s="497"/>
      <c r="D10" s="497"/>
      <c r="E10" s="499"/>
      <c r="F10" s="513"/>
      <c r="G10" s="513"/>
      <c r="H10" s="513"/>
      <c r="I10" s="513"/>
      <c r="J10" s="513"/>
      <c r="K10" s="513"/>
      <c r="L10" s="513"/>
      <c r="M10" s="513"/>
      <c r="N10" s="500"/>
      <c r="O10" s="500"/>
      <c r="P10" s="500"/>
      <c r="Q10" s="500"/>
      <c r="R10" s="513"/>
      <c r="S10" s="519"/>
      <c r="T10" s="513"/>
      <c r="U10" s="516"/>
      <c r="V10" s="513"/>
      <c r="W10" s="513"/>
      <c r="X10" s="513"/>
      <c r="Y10" s="499"/>
      <c r="Z10" s="499"/>
    </row>
    <row r="11" spans="1:26" ht="25.5" customHeight="1">
      <c r="A11" s="497"/>
      <c r="B11" s="497"/>
      <c r="C11" s="497"/>
      <c r="D11" s="497"/>
      <c r="E11" s="500"/>
      <c r="F11" s="513"/>
      <c r="G11" s="513"/>
      <c r="H11" s="513"/>
      <c r="I11" s="513"/>
      <c r="J11" s="513"/>
      <c r="K11" s="513"/>
      <c r="L11" s="513"/>
      <c r="M11" s="513"/>
      <c r="N11" s="512" t="s">
        <v>25</v>
      </c>
      <c r="O11" s="512" t="s">
        <v>26</v>
      </c>
      <c r="P11" s="512" t="s">
        <v>252</v>
      </c>
      <c r="Q11" s="512" t="s">
        <v>28</v>
      </c>
      <c r="R11" s="513"/>
      <c r="S11" s="519"/>
      <c r="T11" s="513"/>
      <c r="U11" s="516"/>
      <c r="V11" s="513"/>
      <c r="W11" s="513"/>
      <c r="X11" s="513"/>
      <c r="Y11" s="499"/>
      <c r="Z11" s="499"/>
    </row>
    <row r="12" spans="1:26" ht="25.5" customHeight="1">
      <c r="A12" s="497"/>
      <c r="B12" s="497"/>
      <c r="C12" s="497"/>
      <c r="D12" s="497"/>
      <c r="E12" s="500"/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9"/>
      <c r="T12" s="513"/>
      <c r="U12" s="516"/>
      <c r="V12" s="513"/>
      <c r="W12" s="513"/>
      <c r="X12" s="513"/>
      <c r="Y12" s="499"/>
      <c r="Z12" s="499"/>
    </row>
    <row r="13" spans="1:26" ht="30" customHeight="1">
      <c r="A13" s="497"/>
      <c r="B13" s="497"/>
      <c r="C13" s="497"/>
      <c r="D13" s="497"/>
      <c r="E13" s="500"/>
      <c r="F13" s="513"/>
      <c r="G13" s="513"/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9"/>
      <c r="T13" s="513"/>
      <c r="U13" s="516"/>
      <c r="V13" s="513"/>
      <c r="W13" s="513"/>
      <c r="X13" s="513"/>
      <c r="Y13" s="499"/>
      <c r="Z13" s="499"/>
    </row>
    <row r="14" spans="1:26" ht="28.5" customHeight="1">
      <c r="A14" s="497"/>
      <c r="B14" s="497"/>
      <c r="C14" s="497"/>
      <c r="D14" s="497"/>
      <c r="E14" s="500"/>
      <c r="F14" s="513"/>
      <c r="G14" s="513"/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9"/>
      <c r="T14" s="513"/>
      <c r="U14" s="516"/>
      <c r="V14" s="513"/>
      <c r="W14" s="513"/>
      <c r="X14" s="513"/>
      <c r="Y14" s="499"/>
      <c r="Z14" s="499"/>
    </row>
    <row r="15" spans="1:26" ht="34.5" customHeight="1">
      <c r="A15" s="497"/>
      <c r="B15" s="497"/>
      <c r="C15" s="497"/>
      <c r="D15" s="497"/>
      <c r="E15" s="500"/>
      <c r="F15" s="513"/>
      <c r="G15" s="513"/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9"/>
      <c r="T15" s="513"/>
      <c r="U15" s="516"/>
      <c r="V15" s="513"/>
      <c r="W15" s="513"/>
      <c r="X15" s="513"/>
      <c r="Y15" s="499"/>
      <c r="Z15" s="499"/>
    </row>
    <row r="16" spans="1:26" ht="114.75" customHeight="1">
      <c r="A16" s="497"/>
      <c r="B16" s="497"/>
      <c r="C16" s="497"/>
      <c r="D16" s="497"/>
      <c r="E16" s="500"/>
      <c r="F16" s="513"/>
      <c r="G16" s="513"/>
      <c r="H16" s="513"/>
      <c r="I16" s="513"/>
      <c r="J16" s="513"/>
      <c r="K16" s="513"/>
      <c r="L16" s="513"/>
      <c r="M16" s="513"/>
      <c r="N16" s="513"/>
      <c r="O16" s="513"/>
      <c r="P16" s="513"/>
      <c r="Q16" s="513"/>
      <c r="R16" s="513"/>
      <c r="S16" s="519"/>
      <c r="T16" s="513"/>
      <c r="U16" s="516"/>
      <c r="V16" s="513"/>
      <c r="W16" s="513"/>
      <c r="X16" s="513"/>
      <c r="Y16" s="499"/>
      <c r="Z16" s="499"/>
    </row>
    <row r="17" spans="1:26" ht="114.75" customHeight="1">
      <c r="A17" s="497"/>
      <c r="B17" s="497"/>
      <c r="C17" s="497"/>
      <c r="D17" s="497"/>
      <c r="E17" s="500"/>
      <c r="F17" s="513"/>
      <c r="G17" s="513"/>
      <c r="H17" s="513"/>
      <c r="I17" s="513"/>
      <c r="J17" s="513"/>
      <c r="K17" s="513"/>
      <c r="L17" s="513"/>
      <c r="M17" s="513"/>
      <c r="N17" s="513"/>
      <c r="O17" s="513"/>
      <c r="P17" s="513"/>
      <c r="Q17" s="513"/>
      <c r="R17" s="513"/>
      <c r="S17" s="519"/>
      <c r="T17" s="513"/>
      <c r="U17" s="516"/>
      <c r="V17" s="513"/>
      <c r="W17" s="513"/>
      <c r="X17" s="513"/>
      <c r="Y17" s="499"/>
      <c r="Z17" s="499"/>
    </row>
    <row r="18" spans="1:26" ht="36" customHeight="1">
      <c r="A18" s="497"/>
      <c r="B18" s="497"/>
      <c r="C18" s="497"/>
      <c r="D18" s="497"/>
      <c r="E18" s="500"/>
      <c r="F18" s="514"/>
      <c r="G18" s="514"/>
      <c r="H18" s="514"/>
      <c r="I18" s="514"/>
      <c r="J18" s="514"/>
      <c r="K18" s="514"/>
      <c r="L18" s="514"/>
      <c r="M18" s="514"/>
      <c r="N18" s="514"/>
      <c r="O18" s="514"/>
      <c r="P18" s="514"/>
      <c r="Q18" s="514"/>
      <c r="R18" s="514"/>
      <c r="S18" s="520"/>
      <c r="T18" s="514"/>
      <c r="U18" s="517"/>
      <c r="V18" s="514"/>
      <c r="W18" s="514"/>
      <c r="X18" s="514"/>
      <c r="Y18" s="499"/>
      <c r="Z18" s="499"/>
    </row>
    <row r="19" spans="1:26" ht="57" customHeight="1">
      <c r="A19" s="522" t="s">
        <v>29</v>
      </c>
      <c r="B19" s="523"/>
      <c r="C19" s="523"/>
      <c r="D19" s="523"/>
      <c r="E19" s="193">
        <v>1</v>
      </c>
      <c r="F19" s="193">
        <v>2</v>
      </c>
      <c r="G19" s="193">
        <v>3</v>
      </c>
      <c r="H19" s="193">
        <v>4</v>
      </c>
      <c r="I19" s="193">
        <v>5</v>
      </c>
      <c r="J19" s="193">
        <v>6</v>
      </c>
      <c r="K19" s="193">
        <v>7</v>
      </c>
      <c r="L19" s="193">
        <v>8</v>
      </c>
      <c r="M19" s="193">
        <v>9</v>
      </c>
      <c r="N19" s="193">
        <v>10</v>
      </c>
      <c r="O19" s="193">
        <v>11</v>
      </c>
      <c r="P19" s="193">
        <v>12</v>
      </c>
      <c r="Q19" s="193">
        <v>13</v>
      </c>
      <c r="R19" s="193">
        <v>14</v>
      </c>
      <c r="S19" s="193">
        <v>15</v>
      </c>
      <c r="T19" s="193">
        <v>16</v>
      </c>
      <c r="U19" s="193">
        <v>17</v>
      </c>
      <c r="V19" s="193">
        <v>18</v>
      </c>
      <c r="W19" s="193">
        <v>19</v>
      </c>
      <c r="X19" s="193">
        <v>20</v>
      </c>
      <c r="Y19" s="193">
        <v>21</v>
      </c>
      <c r="Z19" s="193">
        <v>22</v>
      </c>
    </row>
    <row r="20" spans="1:26" s="24" customFormat="1" ht="49.5" customHeight="1">
      <c r="A20" s="21" t="s">
        <v>253</v>
      </c>
      <c r="B20" s="521" t="s">
        <v>31</v>
      </c>
      <c r="C20" s="521"/>
      <c r="D20" s="5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108" customFormat="1" ht="64.5" customHeight="1">
      <c r="A21" s="104">
        <v>1.1000000000000001</v>
      </c>
      <c r="B21" s="522" t="s">
        <v>33</v>
      </c>
      <c r="C21" s="522"/>
      <c r="D21" s="522"/>
      <c r="E21" s="93">
        <v>6</v>
      </c>
      <c r="F21" s="105">
        <v>15</v>
      </c>
      <c r="G21" s="106">
        <f t="shared" ref="G21:G42" si="0">F21-(H21+I21)</f>
        <v>13</v>
      </c>
      <c r="H21" s="106">
        <v>2</v>
      </c>
      <c r="I21" s="106"/>
      <c r="J21" s="107">
        <f t="shared" ref="J21:J84" si="1">N21+M21+L21+K21</f>
        <v>14</v>
      </c>
      <c r="K21" s="107">
        <v>6</v>
      </c>
      <c r="L21" s="107">
        <v>2</v>
      </c>
      <c r="M21" s="107">
        <v>3</v>
      </c>
      <c r="N21" s="107">
        <v>3</v>
      </c>
      <c r="O21" s="107"/>
      <c r="P21" s="107">
        <v>3</v>
      </c>
      <c r="Q21" s="107"/>
      <c r="R21" s="107"/>
      <c r="S21" s="107">
        <f t="shared" ref="S21:S84" si="2">K21+L21+M21+N21+R21</f>
        <v>14</v>
      </c>
      <c r="T21" s="107"/>
      <c r="U21" s="107">
        <v>16</v>
      </c>
      <c r="V21" s="107">
        <v>4</v>
      </c>
      <c r="W21" s="107"/>
      <c r="X21" s="107"/>
      <c r="Y21" s="107">
        <v>5</v>
      </c>
      <c r="Z21" s="107"/>
    </row>
    <row r="22" spans="1:26" s="108" customFormat="1" ht="64.5" customHeight="1">
      <c r="A22" s="109" t="s">
        <v>34</v>
      </c>
      <c r="B22" s="500" t="s">
        <v>35</v>
      </c>
      <c r="C22" s="500"/>
      <c r="D22" s="500"/>
      <c r="E22" s="93">
        <v>3</v>
      </c>
      <c r="F22" s="105">
        <v>9</v>
      </c>
      <c r="G22" s="106">
        <f t="shared" si="0"/>
        <v>8</v>
      </c>
      <c r="H22" s="106">
        <v>1</v>
      </c>
      <c r="I22" s="106"/>
      <c r="J22" s="107">
        <f t="shared" si="1"/>
        <v>6</v>
      </c>
      <c r="K22" s="107">
        <v>3</v>
      </c>
      <c r="L22" s="107"/>
      <c r="M22" s="107">
        <v>2</v>
      </c>
      <c r="N22" s="107">
        <v>1</v>
      </c>
      <c r="O22" s="107">
        <v>1</v>
      </c>
      <c r="P22" s="107"/>
      <c r="Q22" s="107"/>
      <c r="R22" s="107">
        <v>1</v>
      </c>
      <c r="S22" s="107">
        <f t="shared" si="2"/>
        <v>7</v>
      </c>
      <c r="T22" s="107">
        <v>1</v>
      </c>
      <c r="U22" s="107">
        <v>11</v>
      </c>
      <c r="V22" s="107">
        <v>1</v>
      </c>
      <c r="W22" s="107"/>
      <c r="X22" s="107">
        <v>1</v>
      </c>
      <c r="Y22" s="107">
        <v>3</v>
      </c>
      <c r="Z22" s="107"/>
    </row>
    <row r="23" spans="1:26" s="108" customFormat="1" ht="64.5" customHeight="1">
      <c r="A23" s="110" t="s">
        <v>36</v>
      </c>
      <c r="B23" s="500" t="s">
        <v>37</v>
      </c>
      <c r="C23" s="500"/>
      <c r="D23" s="500"/>
      <c r="E23" s="93">
        <v>0</v>
      </c>
      <c r="F23" s="105">
        <v>2</v>
      </c>
      <c r="G23" s="106">
        <f t="shared" si="0"/>
        <v>2</v>
      </c>
      <c r="H23" s="106"/>
      <c r="I23" s="106"/>
      <c r="J23" s="107">
        <f t="shared" si="1"/>
        <v>2</v>
      </c>
      <c r="K23" s="107">
        <v>2</v>
      </c>
      <c r="L23" s="107"/>
      <c r="M23" s="107"/>
      <c r="N23" s="107"/>
      <c r="O23" s="107"/>
      <c r="P23" s="107"/>
      <c r="Q23" s="107"/>
      <c r="R23" s="107"/>
      <c r="S23" s="107">
        <f t="shared" si="2"/>
        <v>2</v>
      </c>
      <c r="T23" s="107"/>
      <c r="U23" s="107">
        <v>2</v>
      </c>
      <c r="V23" s="107"/>
      <c r="W23" s="107"/>
      <c r="X23" s="107"/>
      <c r="Y23" s="107"/>
      <c r="Z23" s="107"/>
    </row>
    <row r="24" spans="1:26" s="108" customFormat="1" ht="64.5" customHeight="1">
      <c r="A24" s="109" t="s">
        <v>38</v>
      </c>
      <c r="B24" s="500" t="s">
        <v>39</v>
      </c>
      <c r="C24" s="500"/>
      <c r="D24" s="500"/>
      <c r="E24" s="93">
        <v>6</v>
      </c>
      <c r="F24" s="105"/>
      <c r="G24" s="106">
        <f t="shared" si="0"/>
        <v>0</v>
      </c>
      <c r="H24" s="106"/>
      <c r="I24" s="106"/>
      <c r="J24" s="107">
        <f t="shared" si="1"/>
        <v>5</v>
      </c>
      <c r="K24" s="107"/>
      <c r="L24" s="107"/>
      <c r="M24" s="107"/>
      <c r="N24" s="107">
        <v>5</v>
      </c>
      <c r="O24" s="107"/>
      <c r="P24" s="107">
        <v>5</v>
      </c>
      <c r="Q24" s="107"/>
      <c r="R24" s="107"/>
      <c r="S24" s="107">
        <f t="shared" si="2"/>
        <v>5</v>
      </c>
      <c r="T24" s="107"/>
      <c r="U24" s="107">
        <v>4</v>
      </c>
      <c r="V24" s="107"/>
      <c r="W24" s="107"/>
      <c r="X24" s="107"/>
      <c r="Y24" s="107">
        <v>1</v>
      </c>
      <c r="Z24" s="107"/>
    </row>
    <row r="25" spans="1:26" s="108" customFormat="1" ht="64.5" customHeight="1">
      <c r="A25" s="104">
        <v>1.2</v>
      </c>
      <c r="B25" s="522" t="s">
        <v>41</v>
      </c>
      <c r="C25" s="522"/>
      <c r="D25" s="522"/>
      <c r="E25" s="93">
        <v>2</v>
      </c>
      <c r="F25" s="105"/>
      <c r="G25" s="106">
        <f t="shared" si="0"/>
        <v>0</v>
      </c>
      <c r="H25" s="106"/>
      <c r="I25" s="106"/>
      <c r="J25" s="107">
        <f t="shared" si="1"/>
        <v>2</v>
      </c>
      <c r="K25" s="107"/>
      <c r="L25" s="107"/>
      <c r="M25" s="107"/>
      <c r="N25" s="107">
        <v>2</v>
      </c>
      <c r="O25" s="107"/>
      <c r="P25" s="107">
        <v>2</v>
      </c>
      <c r="Q25" s="107"/>
      <c r="R25" s="107"/>
      <c r="S25" s="107">
        <f t="shared" si="2"/>
        <v>2</v>
      </c>
      <c r="T25" s="107"/>
      <c r="U25" s="107">
        <v>2</v>
      </c>
      <c r="V25" s="107">
        <v>1</v>
      </c>
      <c r="W25" s="107"/>
      <c r="X25" s="107"/>
      <c r="Y25" s="107"/>
      <c r="Z25" s="107"/>
    </row>
    <row r="26" spans="1:26" s="108" customFormat="1" ht="64.5" customHeight="1">
      <c r="A26" s="109" t="s">
        <v>42</v>
      </c>
      <c r="B26" s="522" t="s">
        <v>43</v>
      </c>
      <c r="C26" s="522"/>
      <c r="D26" s="522"/>
      <c r="E26" s="93">
        <v>0</v>
      </c>
      <c r="F26" s="105">
        <v>2</v>
      </c>
      <c r="G26" s="106">
        <f t="shared" si="0"/>
        <v>2</v>
      </c>
      <c r="H26" s="106"/>
      <c r="I26" s="106"/>
      <c r="J26" s="107">
        <f t="shared" si="1"/>
        <v>1</v>
      </c>
      <c r="K26" s="107"/>
      <c r="L26" s="107"/>
      <c r="M26" s="107">
        <v>1</v>
      </c>
      <c r="N26" s="107"/>
      <c r="O26" s="107"/>
      <c r="P26" s="107"/>
      <c r="Q26" s="107"/>
      <c r="R26" s="107"/>
      <c r="S26" s="107">
        <f t="shared" si="2"/>
        <v>1</v>
      </c>
      <c r="T26" s="107"/>
      <c r="U26" s="107">
        <v>1</v>
      </c>
      <c r="V26" s="107"/>
      <c r="W26" s="107"/>
      <c r="X26" s="107"/>
      <c r="Y26" s="107">
        <v>1</v>
      </c>
      <c r="Z26" s="107"/>
    </row>
    <row r="27" spans="1:26" s="108" customFormat="1" ht="64.5" customHeight="1">
      <c r="A27" s="109" t="s">
        <v>44</v>
      </c>
      <c r="B27" s="524" t="s">
        <v>45</v>
      </c>
      <c r="C27" s="525"/>
      <c r="D27" s="526"/>
      <c r="E27" s="93">
        <v>1</v>
      </c>
      <c r="F27" s="105"/>
      <c r="G27" s="106">
        <f t="shared" si="0"/>
        <v>0</v>
      </c>
      <c r="H27" s="106"/>
      <c r="I27" s="106"/>
      <c r="J27" s="107">
        <f t="shared" si="1"/>
        <v>1</v>
      </c>
      <c r="K27" s="107"/>
      <c r="L27" s="107"/>
      <c r="M27" s="107"/>
      <c r="N27" s="107">
        <v>1</v>
      </c>
      <c r="O27" s="107"/>
      <c r="P27" s="107">
        <v>1</v>
      </c>
      <c r="Q27" s="107"/>
      <c r="R27" s="107"/>
      <c r="S27" s="107">
        <f t="shared" si="2"/>
        <v>1</v>
      </c>
      <c r="T27" s="107"/>
      <c r="U27" s="107">
        <v>1</v>
      </c>
      <c r="V27" s="107"/>
      <c r="W27" s="107"/>
      <c r="X27" s="107"/>
      <c r="Y27" s="107"/>
      <c r="Z27" s="107"/>
    </row>
    <row r="28" spans="1:26" s="108" customFormat="1" ht="64.5" customHeight="1">
      <c r="A28" s="109" t="s">
        <v>254</v>
      </c>
      <c r="B28" s="524" t="s">
        <v>47</v>
      </c>
      <c r="C28" s="525"/>
      <c r="D28" s="526"/>
      <c r="E28" s="93">
        <v>3</v>
      </c>
      <c r="F28" s="105">
        <v>1</v>
      </c>
      <c r="G28" s="106">
        <f t="shared" si="0"/>
        <v>1</v>
      </c>
      <c r="H28" s="106"/>
      <c r="I28" s="106"/>
      <c r="J28" s="107">
        <f t="shared" si="1"/>
        <v>1</v>
      </c>
      <c r="K28" s="107"/>
      <c r="L28" s="107"/>
      <c r="M28" s="107"/>
      <c r="N28" s="107">
        <v>1</v>
      </c>
      <c r="O28" s="107"/>
      <c r="P28" s="107">
        <v>1</v>
      </c>
      <c r="Q28" s="107"/>
      <c r="R28" s="107"/>
      <c r="S28" s="107">
        <f t="shared" si="2"/>
        <v>1</v>
      </c>
      <c r="T28" s="107"/>
      <c r="U28" s="107">
        <v>1</v>
      </c>
      <c r="V28" s="107"/>
      <c r="W28" s="107"/>
      <c r="X28" s="107"/>
      <c r="Y28" s="107">
        <v>3</v>
      </c>
      <c r="Z28" s="107"/>
    </row>
    <row r="29" spans="1:26" s="108" customFormat="1" ht="64.5" customHeight="1">
      <c r="A29" s="109" t="s">
        <v>48</v>
      </c>
      <c r="B29" s="522" t="s">
        <v>49</v>
      </c>
      <c r="C29" s="522"/>
      <c r="D29" s="522"/>
      <c r="E29" s="93">
        <v>0</v>
      </c>
      <c r="F29" s="105"/>
      <c r="G29" s="106">
        <f t="shared" si="0"/>
        <v>0</v>
      </c>
      <c r="H29" s="106"/>
      <c r="I29" s="106"/>
      <c r="J29" s="107">
        <f t="shared" si="1"/>
        <v>0</v>
      </c>
      <c r="K29" s="107"/>
      <c r="L29" s="107"/>
      <c r="M29" s="107"/>
      <c r="N29" s="107"/>
      <c r="O29" s="107"/>
      <c r="P29" s="107"/>
      <c r="Q29" s="107"/>
      <c r="R29" s="107"/>
      <c r="S29" s="107">
        <f t="shared" si="2"/>
        <v>0</v>
      </c>
      <c r="T29" s="107"/>
      <c r="U29" s="107"/>
      <c r="V29" s="107"/>
      <c r="W29" s="107"/>
      <c r="X29" s="107"/>
      <c r="Y29" s="107"/>
      <c r="Z29" s="107"/>
    </row>
    <row r="30" spans="1:26" s="108" customFormat="1" ht="64.5" customHeight="1">
      <c r="A30" s="109" t="s">
        <v>50</v>
      </c>
      <c r="B30" s="500" t="s">
        <v>51</v>
      </c>
      <c r="C30" s="500"/>
      <c r="D30" s="500"/>
      <c r="E30" s="93">
        <v>1</v>
      </c>
      <c r="F30" s="105">
        <v>3</v>
      </c>
      <c r="G30" s="106">
        <f t="shared" si="0"/>
        <v>3</v>
      </c>
      <c r="H30" s="106"/>
      <c r="I30" s="106"/>
      <c r="J30" s="107">
        <f t="shared" si="1"/>
        <v>3</v>
      </c>
      <c r="K30" s="107">
        <v>2</v>
      </c>
      <c r="L30" s="107"/>
      <c r="M30" s="107">
        <v>1</v>
      </c>
      <c r="N30" s="107"/>
      <c r="O30" s="107"/>
      <c r="P30" s="107"/>
      <c r="Q30" s="107"/>
      <c r="R30" s="107"/>
      <c r="S30" s="107">
        <f t="shared" si="2"/>
        <v>3</v>
      </c>
      <c r="T30" s="107"/>
      <c r="U30" s="107">
        <v>4</v>
      </c>
      <c r="V30" s="107"/>
      <c r="W30" s="107"/>
      <c r="X30" s="107">
        <v>1</v>
      </c>
      <c r="Y30" s="107">
        <v>1</v>
      </c>
      <c r="Z30" s="107"/>
    </row>
    <row r="31" spans="1:26" s="108" customFormat="1" ht="64.5" customHeight="1">
      <c r="A31" s="109" t="s">
        <v>52</v>
      </c>
      <c r="B31" s="524" t="s">
        <v>53</v>
      </c>
      <c r="C31" s="525"/>
      <c r="D31" s="526"/>
      <c r="E31" s="93">
        <v>0</v>
      </c>
      <c r="F31" s="105">
        <v>4</v>
      </c>
      <c r="G31" s="106">
        <f t="shared" si="0"/>
        <v>3</v>
      </c>
      <c r="H31" s="106">
        <v>1</v>
      </c>
      <c r="I31" s="106"/>
      <c r="J31" s="107">
        <f t="shared" si="1"/>
        <v>2</v>
      </c>
      <c r="K31" s="107">
        <v>2</v>
      </c>
      <c r="L31" s="107"/>
      <c r="M31" s="107"/>
      <c r="N31" s="107"/>
      <c r="O31" s="107"/>
      <c r="P31" s="107"/>
      <c r="Q31" s="107"/>
      <c r="R31" s="107"/>
      <c r="S31" s="107">
        <f t="shared" si="2"/>
        <v>2</v>
      </c>
      <c r="T31" s="107"/>
      <c r="U31" s="107">
        <v>3</v>
      </c>
      <c r="V31" s="107">
        <v>2</v>
      </c>
      <c r="W31" s="107"/>
      <c r="X31" s="107"/>
      <c r="Y31" s="107">
        <v>1</v>
      </c>
      <c r="Z31" s="107"/>
    </row>
    <row r="32" spans="1:26" s="108" customFormat="1" ht="64.5" customHeight="1">
      <c r="A32" s="109" t="s">
        <v>54</v>
      </c>
      <c r="B32" s="527" t="s">
        <v>55</v>
      </c>
      <c r="C32" s="528"/>
      <c r="D32" s="529"/>
      <c r="E32" s="93">
        <v>5</v>
      </c>
      <c r="F32" s="105">
        <v>3</v>
      </c>
      <c r="G32" s="106">
        <f t="shared" si="0"/>
        <v>2</v>
      </c>
      <c r="H32" s="106">
        <v>1</v>
      </c>
      <c r="I32" s="106"/>
      <c r="J32" s="107">
        <f t="shared" si="1"/>
        <v>3</v>
      </c>
      <c r="K32" s="107">
        <v>3</v>
      </c>
      <c r="L32" s="107"/>
      <c r="M32" s="107"/>
      <c r="N32" s="107"/>
      <c r="O32" s="107"/>
      <c r="P32" s="107"/>
      <c r="Q32" s="107"/>
      <c r="R32" s="107"/>
      <c r="S32" s="107">
        <f t="shared" si="2"/>
        <v>3</v>
      </c>
      <c r="T32" s="107"/>
      <c r="U32" s="107">
        <v>4</v>
      </c>
      <c r="V32" s="107">
        <v>2</v>
      </c>
      <c r="W32" s="107"/>
      <c r="X32" s="107">
        <v>1</v>
      </c>
      <c r="Y32" s="107">
        <v>4</v>
      </c>
      <c r="Z32" s="107"/>
    </row>
    <row r="33" spans="1:26" s="108" customFormat="1" ht="64.5" customHeight="1">
      <c r="A33" s="111" t="s">
        <v>56</v>
      </c>
      <c r="B33" s="527" t="s">
        <v>57</v>
      </c>
      <c r="C33" s="528"/>
      <c r="D33" s="529"/>
      <c r="E33" s="112">
        <v>9</v>
      </c>
      <c r="F33" s="113">
        <v>19</v>
      </c>
      <c r="G33" s="106">
        <f t="shared" si="0"/>
        <v>18</v>
      </c>
      <c r="H33" s="114">
        <v>1</v>
      </c>
      <c r="I33" s="114"/>
      <c r="J33" s="107">
        <f t="shared" si="1"/>
        <v>19</v>
      </c>
      <c r="K33" s="115">
        <v>13</v>
      </c>
      <c r="L33" s="115">
        <v>1</v>
      </c>
      <c r="M33" s="115">
        <v>3</v>
      </c>
      <c r="N33" s="107">
        <v>2</v>
      </c>
      <c r="O33" s="115"/>
      <c r="P33" s="115">
        <v>2</v>
      </c>
      <c r="Q33" s="115"/>
      <c r="R33" s="115"/>
      <c r="S33" s="107">
        <f t="shared" si="2"/>
        <v>19</v>
      </c>
      <c r="T33" s="115"/>
      <c r="U33" s="115">
        <v>21</v>
      </c>
      <c r="V33" s="115">
        <v>10</v>
      </c>
      <c r="W33" s="115"/>
      <c r="X33" s="115"/>
      <c r="Y33" s="115">
        <v>8</v>
      </c>
      <c r="Z33" s="107"/>
    </row>
    <row r="34" spans="1:26" s="108" customFormat="1" ht="64.5" customHeight="1">
      <c r="A34" s="109" t="s">
        <v>58</v>
      </c>
      <c r="B34" s="527" t="s">
        <v>59</v>
      </c>
      <c r="C34" s="528"/>
      <c r="D34" s="529"/>
      <c r="E34" s="93">
        <v>1</v>
      </c>
      <c r="F34" s="105">
        <v>2</v>
      </c>
      <c r="G34" s="106">
        <f t="shared" si="0"/>
        <v>2</v>
      </c>
      <c r="H34" s="106"/>
      <c r="I34" s="106"/>
      <c r="J34" s="107">
        <f t="shared" si="1"/>
        <v>1</v>
      </c>
      <c r="K34" s="107">
        <v>1</v>
      </c>
      <c r="L34" s="107"/>
      <c r="M34" s="107"/>
      <c r="N34" s="107"/>
      <c r="O34" s="107"/>
      <c r="P34" s="107"/>
      <c r="Q34" s="107"/>
      <c r="R34" s="107"/>
      <c r="S34" s="107">
        <f t="shared" si="2"/>
        <v>1</v>
      </c>
      <c r="T34" s="107"/>
      <c r="U34" s="107">
        <v>1</v>
      </c>
      <c r="V34" s="107"/>
      <c r="W34" s="107"/>
      <c r="X34" s="107"/>
      <c r="Y34" s="107">
        <v>2</v>
      </c>
      <c r="Z34" s="107"/>
    </row>
    <row r="35" spans="1:26" s="108" customFormat="1" ht="64.5" customHeight="1">
      <c r="A35" s="109" t="s">
        <v>60</v>
      </c>
      <c r="B35" s="522" t="s">
        <v>61</v>
      </c>
      <c r="C35" s="522"/>
      <c r="D35" s="522"/>
      <c r="E35" s="93">
        <v>12</v>
      </c>
      <c r="F35" s="105">
        <v>39</v>
      </c>
      <c r="G35" s="106">
        <f t="shared" si="0"/>
        <v>35</v>
      </c>
      <c r="H35" s="106">
        <v>4</v>
      </c>
      <c r="I35" s="106"/>
      <c r="J35" s="107">
        <f t="shared" si="1"/>
        <v>23</v>
      </c>
      <c r="K35" s="107">
        <v>4</v>
      </c>
      <c r="L35" s="107">
        <v>1</v>
      </c>
      <c r="M35" s="107">
        <v>9</v>
      </c>
      <c r="N35" s="107">
        <v>9</v>
      </c>
      <c r="O35" s="107">
        <v>2</v>
      </c>
      <c r="P35" s="107">
        <v>7</v>
      </c>
      <c r="Q35" s="107"/>
      <c r="R35" s="107"/>
      <c r="S35" s="107">
        <f t="shared" si="2"/>
        <v>23</v>
      </c>
      <c r="T35" s="107"/>
      <c r="U35" s="107">
        <v>18</v>
      </c>
      <c r="V35" s="107">
        <v>1</v>
      </c>
      <c r="W35" s="107"/>
      <c r="X35" s="107"/>
      <c r="Y35" s="107">
        <v>24</v>
      </c>
      <c r="Z35" s="107"/>
    </row>
    <row r="36" spans="1:26" s="187" customFormat="1" ht="64.5" customHeight="1">
      <c r="A36" s="111" t="s">
        <v>62</v>
      </c>
      <c r="B36" s="530" t="s">
        <v>63</v>
      </c>
      <c r="C36" s="531"/>
      <c r="D36" s="531"/>
      <c r="E36" s="93">
        <v>15</v>
      </c>
      <c r="F36" s="105">
        <v>28</v>
      </c>
      <c r="G36" s="106">
        <f t="shared" si="0"/>
        <v>22</v>
      </c>
      <c r="H36" s="106">
        <v>5</v>
      </c>
      <c r="I36" s="106">
        <v>1</v>
      </c>
      <c r="J36" s="107">
        <f t="shared" si="1"/>
        <v>20</v>
      </c>
      <c r="K36" s="107">
        <v>6</v>
      </c>
      <c r="L36" s="107">
        <v>2</v>
      </c>
      <c r="M36" s="107">
        <v>5</v>
      </c>
      <c r="N36" s="107">
        <v>7</v>
      </c>
      <c r="O36" s="107">
        <v>2</v>
      </c>
      <c r="P36" s="107">
        <v>5</v>
      </c>
      <c r="Q36" s="107"/>
      <c r="R36" s="107"/>
      <c r="S36" s="107">
        <f t="shared" si="2"/>
        <v>20</v>
      </c>
      <c r="T36" s="107">
        <v>3</v>
      </c>
      <c r="U36" s="107">
        <v>30</v>
      </c>
      <c r="V36" s="107">
        <v>5</v>
      </c>
      <c r="W36" s="107"/>
      <c r="X36" s="107">
        <v>1</v>
      </c>
      <c r="Y36" s="107">
        <v>14</v>
      </c>
      <c r="Z36" s="107"/>
    </row>
    <row r="37" spans="1:26" s="117" customFormat="1" ht="64.5" customHeight="1">
      <c r="A37" s="116" t="s">
        <v>64</v>
      </c>
      <c r="B37" s="532" t="s">
        <v>65</v>
      </c>
      <c r="C37" s="532"/>
      <c r="D37" s="532"/>
      <c r="E37" s="93"/>
      <c r="F37" s="105"/>
      <c r="G37" s="106">
        <f t="shared" si="0"/>
        <v>0</v>
      </c>
      <c r="H37" s="106"/>
      <c r="I37" s="106"/>
      <c r="J37" s="107">
        <f t="shared" si="1"/>
        <v>0</v>
      </c>
      <c r="K37" s="107"/>
      <c r="L37" s="107"/>
      <c r="M37" s="107"/>
      <c r="N37" s="107"/>
      <c r="O37" s="107"/>
      <c r="P37" s="107"/>
      <c r="Q37" s="107"/>
      <c r="R37" s="107"/>
      <c r="S37" s="107">
        <f t="shared" si="2"/>
        <v>0</v>
      </c>
      <c r="T37" s="107"/>
      <c r="U37" s="107"/>
      <c r="V37" s="107"/>
      <c r="W37" s="107"/>
      <c r="X37" s="107"/>
      <c r="Y37" s="107"/>
      <c r="Z37" s="107"/>
    </row>
    <row r="38" spans="1:26" s="108" customFormat="1" ht="64.5" customHeight="1">
      <c r="A38" s="109" t="s">
        <v>66</v>
      </c>
      <c r="B38" s="522" t="s">
        <v>67</v>
      </c>
      <c r="C38" s="522"/>
      <c r="D38" s="522"/>
      <c r="E38" s="93"/>
      <c r="F38" s="105">
        <v>5</v>
      </c>
      <c r="G38" s="106">
        <f t="shared" si="0"/>
        <v>5</v>
      </c>
      <c r="H38" s="106"/>
      <c r="I38" s="106"/>
      <c r="J38" s="107">
        <f t="shared" si="1"/>
        <v>1</v>
      </c>
      <c r="K38" s="107"/>
      <c r="L38" s="107"/>
      <c r="M38" s="107">
        <v>1</v>
      </c>
      <c r="N38" s="107"/>
      <c r="O38" s="107"/>
      <c r="P38" s="107"/>
      <c r="Q38" s="107"/>
      <c r="R38" s="107"/>
      <c r="S38" s="107">
        <f t="shared" si="2"/>
        <v>1</v>
      </c>
      <c r="T38" s="107">
        <v>1</v>
      </c>
      <c r="U38" s="107">
        <v>2</v>
      </c>
      <c r="V38" s="107"/>
      <c r="W38" s="107"/>
      <c r="X38" s="107"/>
      <c r="Y38" s="107">
        <v>3</v>
      </c>
      <c r="Z38" s="107"/>
    </row>
    <row r="39" spans="1:26" s="108" customFormat="1" ht="64.5" customHeight="1">
      <c r="A39" s="109" t="s">
        <v>68</v>
      </c>
      <c r="B39" s="500" t="s">
        <v>69</v>
      </c>
      <c r="C39" s="500"/>
      <c r="D39" s="500"/>
      <c r="E39" s="93"/>
      <c r="F39" s="105"/>
      <c r="G39" s="106">
        <f t="shared" si="0"/>
        <v>0</v>
      </c>
      <c r="H39" s="106"/>
      <c r="I39" s="106"/>
      <c r="J39" s="107">
        <f t="shared" si="1"/>
        <v>0</v>
      </c>
      <c r="K39" s="107"/>
      <c r="L39" s="107"/>
      <c r="M39" s="107"/>
      <c r="N39" s="107"/>
      <c r="O39" s="107"/>
      <c r="P39" s="107"/>
      <c r="Q39" s="107"/>
      <c r="R39" s="107"/>
      <c r="S39" s="107">
        <f t="shared" si="2"/>
        <v>0</v>
      </c>
      <c r="T39" s="107"/>
      <c r="U39" s="107"/>
      <c r="V39" s="107"/>
      <c r="W39" s="107"/>
      <c r="X39" s="107"/>
      <c r="Y39" s="107"/>
      <c r="Z39" s="107"/>
    </row>
    <row r="40" spans="1:26" s="108" customFormat="1" ht="64.5" customHeight="1">
      <c r="A40" s="109" t="s">
        <v>70</v>
      </c>
      <c r="B40" s="524" t="s">
        <v>71</v>
      </c>
      <c r="C40" s="525"/>
      <c r="D40" s="526"/>
      <c r="E40" s="93"/>
      <c r="F40" s="105">
        <v>2</v>
      </c>
      <c r="G40" s="106">
        <f t="shared" si="0"/>
        <v>2</v>
      </c>
      <c r="H40" s="106"/>
      <c r="I40" s="106"/>
      <c r="J40" s="107">
        <f t="shared" si="1"/>
        <v>1</v>
      </c>
      <c r="K40" s="107">
        <v>1</v>
      </c>
      <c r="L40" s="107"/>
      <c r="M40" s="107"/>
      <c r="N40" s="107"/>
      <c r="O40" s="107"/>
      <c r="P40" s="107"/>
      <c r="Q40" s="107"/>
      <c r="R40" s="107"/>
      <c r="S40" s="107">
        <f t="shared" si="2"/>
        <v>1</v>
      </c>
      <c r="T40" s="107"/>
      <c r="U40" s="107">
        <v>1</v>
      </c>
      <c r="V40" s="107">
        <v>1</v>
      </c>
      <c r="W40" s="107"/>
      <c r="X40" s="107"/>
      <c r="Y40" s="107">
        <v>1</v>
      </c>
      <c r="Z40" s="107"/>
    </row>
    <row r="41" spans="1:26" s="187" customFormat="1" ht="64.5" customHeight="1">
      <c r="A41" s="111" t="s">
        <v>72</v>
      </c>
      <c r="B41" s="527" t="s">
        <v>73</v>
      </c>
      <c r="C41" s="528"/>
      <c r="D41" s="529"/>
      <c r="E41" s="112">
        <v>1</v>
      </c>
      <c r="F41" s="113">
        <v>6</v>
      </c>
      <c r="G41" s="106">
        <f t="shared" si="0"/>
        <v>6</v>
      </c>
      <c r="H41" s="114"/>
      <c r="I41" s="114"/>
      <c r="J41" s="107">
        <f t="shared" si="1"/>
        <v>6</v>
      </c>
      <c r="K41" s="115">
        <v>4</v>
      </c>
      <c r="L41" s="115"/>
      <c r="M41" s="115">
        <v>1</v>
      </c>
      <c r="N41" s="107">
        <v>1</v>
      </c>
      <c r="O41" s="115"/>
      <c r="P41" s="115">
        <v>1</v>
      </c>
      <c r="Q41" s="115"/>
      <c r="R41" s="115"/>
      <c r="S41" s="107">
        <f t="shared" si="2"/>
        <v>6</v>
      </c>
      <c r="T41" s="115"/>
      <c r="U41" s="115">
        <v>6</v>
      </c>
      <c r="V41" s="115">
        <v>1</v>
      </c>
      <c r="W41" s="115"/>
      <c r="X41" s="115"/>
      <c r="Y41" s="115">
        <v>1</v>
      </c>
      <c r="Z41" s="107"/>
    </row>
    <row r="42" spans="1:26" s="187" customFormat="1" ht="64.5" customHeight="1">
      <c r="A42" s="111" t="s">
        <v>74</v>
      </c>
      <c r="B42" s="527" t="s">
        <v>75</v>
      </c>
      <c r="C42" s="528"/>
      <c r="D42" s="529"/>
      <c r="E42" s="112"/>
      <c r="F42" s="113">
        <v>1</v>
      </c>
      <c r="G42" s="106">
        <f t="shared" si="0"/>
        <v>1</v>
      </c>
      <c r="H42" s="114"/>
      <c r="I42" s="114"/>
      <c r="J42" s="107">
        <f t="shared" si="1"/>
        <v>1</v>
      </c>
      <c r="K42" s="115"/>
      <c r="L42" s="115"/>
      <c r="M42" s="115"/>
      <c r="N42" s="107">
        <v>1</v>
      </c>
      <c r="O42" s="115"/>
      <c r="P42" s="115">
        <v>1</v>
      </c>
      <c r="Q42" s="115"/>
      <c r="R42" s="115"/>
      <c r="S42" s="107">
        <f t="shared" si="2"/>
        <v>1</v>
      </c>
      <c r="T42" s="115"/>
      <c r="U42" s="115">
        <v>1</v>
      </c>
      <c r="V42" s="115"/>
      <c r="W42" s="115"/>
      <c r="X42" s="115"/>
      <c r="Y42" s="115"/>
      <c r="Z42" s="107"/>
    </row>
    <row r="43" spans="1:26" s="108" customFormat="1" ht="64.5" customHeight="1">
      <c r="A43" s="109" t="s">
        <v>76</v>
      </c>
      <c r="B43" s="527" t="s">
        <v>77</v>
      </c>
      <c r="C43" s="528"/>
      <c r="D43" s="529"/>
      <c r="E43" s="93"/>
      <c r="F43" s="105">
        <v>9</v>
      </c>
      <c r="G43" s="106">
        <v>9</v>
      </c>
      <c r="H43" s="106"/>
      <c r="I43" s="106"/>
      <c r="J43" s="107">
        <f t="shared" si="1"/>
        <v>2</v>
      </c>
      <c r="K43" s="107">
        <v>1</v>
      </c>
      <c r="L43" s="107"/>
      <c r="M43" s="107">
        <v>1</v>
      </c>
      <c r="N43" s="107"/>
      <c r="O43" s="107"/>
      <c r="P43" s="107"/>
      <c r="Q43" s="107"/>
      <c r="R43" s="107"/>
      <c r="S43" s="107">
        <f t="shared" si="2"/>
        <v>2</v>
      </c>
      <c r="T43" s="107"/>
      <c r="U43" s="107">
        <v>2</v>
      </c>
      <c r="V43" s="107">
        <v>2</v>
      </c>
      <c r="W43" s="107"/>
      <c r="X43" s="107"/>
      <c r="Y43" s="107">
        <v>7</v>
      </c>
      <c r="Z43" s="107"/>
    </row>
    <row r="44" spans="1:26" s="108" customFormat="1" ht="64.5" customHeight="1">
      <c r="A44" s="109" t="s">
        <v>78</v>
      </c>
      <c r="B44" s="527" t="s">
        <v>79</v>
      </c>
      <c r="C44" s="528"/>
      <c r="D44" s="529"/>
      <c r="E44" s="93"/>
      <c r="F44" s="105">
        <v>1</v>
      </c>
      <c r="G44" s="106">
        <f t="shared" ref="G44:G107" si="3">F44-(H44+I44)</f>
        <v>0</v>
      </c>
      <c r="H44" s="106">
        <v>1</v>
      </c>
      <c r="I44" s="106"/>
      <c r="J44" s="107">
        <f t="shared" si="1"/>
        <v>0</v>
      </c>
      <c r="K44" s="107"/>
      <c r="L44" s="107"/>
      <c r="M44" s="107"/>
      <c r="N44" s="107"/>
      <c r="O44" s="107"/>
      <c r="P44" s="107"/>
      <c r="Q44" s="107"/>
      <c r="R44" s="107"/>
      <c r="S44" s="107">
        <f t="shared" si="2"/>
        <v>0</v>
      </c>
      <c r="T44" s="107"/>
      <c r="U44" s="107">
        <v>1</v>
      </c>
      <c r="V44" s="107"/>
      <c r="W44" s="107"/>
      <c r="X44" s="107"/>
      <c r="Y44" s="107"/>
      <c r="Z44" s="107"/>
    </row>
    <row r="45" spans="1:26" s="108" customFormat="1" ht="64.5" customHeight="1">
      <c r="A45" s="109" t="s">
        <v>80</v>
      </c>
      <c r="B45" s="527" t="s">
        <v>81</v>
      </c>
      <c r="C45" s="528"/>
      <c r="D45" s="529"/>
      <c r="E45" s="93"/>
      <c r="F45" s="105"/>
      <c r="G45" s="106">
        <f t="shared" si="3"/>
        <v>0</v>
      </c>
      <c r="H45" s="106"/>
      <c r="I45" s="106"/>
      <c r="J45" s="107">
        <f t="shared" si="1"/>
        <v>0</v>
      </c>
      <c r="K45" s="107"/>
      <c r="L45" s="107"/>
      <c r="M45" s="107"/>
      <c r="N45" s="107"/>
      <c r="O45" s="107"/>
      <c r="P45" s="107"/>
      <c r="Q45" s="107"/>
      <c r="R45" s="107"/>
      <c r="S45" s="107">
        <f t="shared" si="2"/>
        <v>0</v>
      </c>
      <c r="T45" s="107"/>
      <c r="U45" s="107"/>
      <c r="V45" s="107"/>
      <c r="W45" s="107"/>
      <c r="X45" s="107"/>
      <c r="Y45" s="107"/>
      <c r="Z45" s="107"/>
    </row>
    <row r="46" spans="1:26" s="108" customFormat="1" ht="64.5" customHeight="1">
      <c r="A46" s="109" t="s">
        <v>82</v>
      </c>
      <c r="B46" s="527" t="s">
        <v>83</v>
      </c>
      <c r="C46" s="528"/>
      <c r="D46" s="529"/>
      <c r="E46" s="93">
        <v>1</v>
      </c>
      <c r="F46" s="105">
        <v>6</v>
      </c>
      <c r="G46" s="106">
        <f t="shared" si="3"/>
        <v>5</v>
      </c>
      <c r="H46" s="106">
        <v>1</v>
      </c>
      <c r="I46" s="106"/>
      <c r="J46" s="107">
        <f t="shared" si="1"/>
        <v>3</v>
      </c>
      <c r="K46" s="107"/>
      <c r="L46" s="107">
        <v>2</v>
      </c>
      <c r="M46" s="107"/>
      <c r="N46" s="107">
        <v>1</v>
      </c>
      <c r="O46" s="107"/>
      <c r="P46" s="107">
        <v>1</v>
      </c>
      <c r="Q46" s="107"/>
      <c r="R46" s="107"/>
      <c r="S46" s="107">
        <f t="shared" si="2"/>
        <v>3</v>
      </c>
      <c r="T46" s="107"/>
      <c r="U46" s="107">
        <v>4</v>
      </c>
      <c r="V46" s="107">
        <v>2</v>
      </c>
      <c r="W46" s="107"/>
      <c r="X46" s="107"/>
      <c r="Y46" s="107">
        <v>3</v>
      </c>
      <c r="Z46" s="107"/>
    </row>
    <row r="47" spans="1:26" s="108" customFormat="1" ht="64.5" customHeight="1">
      <c r="A47" s="109" t="s">
        <v>84</v>
      </c>
      <c r="B47" s="527" t="s">
        <v>85</v>
      </c>
      <c r="C47" s="528"/>
      <c r="D47" s="529"/>
      <c r="E47" s="93"/>
      <c r="F47" s="105">
        <v>3</v>
      </c>
      <c r="G47" s="106">
        <f t="shared" si="3"/>
        <v>3</v>
      </c>
      <c r="H47" s="106"/>
      <c r="I47" s="106"/>
      <c r="J47" s="107">
        <f t="shared" si="1"/>
        <v>2</v>
      </c>
      <c r="K47" s="107">
        <v>1</v>
      </c>
      <c r="L47" s="107"/>
      <c r="M47" s="107"/>
      <c r="N47" s="107">
        <v>1</v>
      </c>
      <c r="O47" s="107"/>
      <c r="P47" s="107">
        <v>1</v>
      </c>
      <c r="Q47" s="107"/>
      <c r="R47" s="107"/>
      <c r="S47" s="107">
        <f t="shared" si="2"/>
        <v>2</v>
      </c>
      <c r="T47" s="107"/>
      <c r="U47" s="107">
        <v>2</v>
      </c>
      <c r="V47" s="107"/>
      <c r="W47" s="107"/>
      <c r="X47" s="107"/>
      <c r="Y47" s="107">
        <v>1</v>
      </c>
      <c r="Z47" s="107"/>
    </row>
    <row r="48" spans="1:26" s="108" customFormat="1" ht="64.5" customHeight="1">
      <c r="A48" s="109" t="s">
        <v>86</v>
      </c>
      <c r="B48" s="524" t="s">
        <v>63</v>
      </c>
      <c r="C48" s="525"/>
      <c r="D48" s="526"/>
      <c r="E48" s="93"/>
      <c r="F48" s="105">
        <v>3</v>
      </c>
      <c r="G48" s="106">
        <f t="shared" si="3"/>
        <v>3</v>
      </c>
      <c r="H48" s="106"/>
      <c r="I48" s="106"/>
      <c r="J48" s="107">
        <f t="shared" si="1"/>
        <v>1</v>
      </c>
      <c r="K48" s="107"/>
      <c r="L48" s="107"/>
      <c r="M48" s="107">
        <v>1</v>
      </c>
      <c r="N48" s="107"/>
      <c r="O48" s="107"/>
      <c r="P48" s="107"/>
      <c r="Q48" s="107"/>
      <c r="R48" s="107"/>
      <c r="S48" s="107">
        <f t="shared" si="2"/>
        <v>1</v>
      </c>
      <c r="T48" s="107"/>
      <c r="U48" s="107">
        <v>1</v>
      </c>
      <c r="V48" s="107"/>
      <c r="W48" s="107"/>
      <c r="X48" s="107"/>
      <c r="Y48" s="107">
        <v>2</v>
      </c>
      <c r="Z48" s="107"/>
    </row>
    <row r="49" spans="1:26" s="119" customFormat="1" ht="64.5" customHeight="1">
      <c r="A49" s="118" t="s">
        <v>87</v>
      </c>
      <c r="B49" s="533" t="s">
        <v>88</v>
      </c>
      <c r="C49" s="534"/>
      <c r="D49" s="535"/>
      <c r="E49" s="112">
        <v>0</v>
      </c>
      <c r="F49" s="113"/>
      <c r="G49" s="106">
        <f t="shared" si="3"/>
        <v>0</v>
      </c>
      <c r="H49" s="114"/>
      <c r="I49" s="114"/>
      <c r="J49" s="107">
        <f t="shared" si="1"/>
        <v>0</v>
      </c>
      <c r="K49" s="115"/>
      <c r="L49" s="115"/>
      <c r="M49" s="115"/>
      <c r="N49" s="107"/>
      <c r="O49" s="115"/>
      <c r="P49" s="115"/>
      <c r="Q49" s="115"/>
      <c r="R49" s="115"/>
      <c r="S49" s="107">
        <f t="shared" si="2"/>
        <v>0</v>
      </c>
      <c r="T49" s="115"/>
      <c r="U49" s="115"/>
      <c r="V49" s="115"/>
      <c r="W49" s="115"/>
      <c r="X49" s="115"/>
      <c r="Y49" s="115"/>
      <c r="Z49" s="115"/>
    </row>
    <row r="50" spans="1:26" s="108" customFormat="1" ht="64.5" customHeight="1">
      <c r="A50" s="109" t="s">
        <v>89</v>
      </c>
      <c r="B50" s="527" t="s">
        <v>90</v>
      </c>
      <c r="C50" s="528"/>
      <c r="D50" s="529"/>
      <c r="E50" s="93"/>
      <c r="F50" s="105">
        <v>2</v>
      </c>
      <c r="G50" s="106">
        <f t="shared" si="3"/>
        <v>2</v>
      </c>
      <c r="H50" s="106"/>
      <c r="I50" s="106"/>
      <c r="J50" s="107">
        <f t="shared" si="1"/>
        <v>0</v>
      </c>
      <c r="K50" s="107"/>
      <c r="L50" s="107"/>
      <c r="M50" s="107"/>
      <c r="N50" s="107"/>
      <c r="O50" s="107"/>
      <c r="P50" s="107"/>
      <c r="Q50" s="107"/>
      <c r="R50" s="107"/>
      <c r="S50" s="107">
        <f t="shared" si="2"/>
        <v>0</v>
      </c>
      <c r="T50" s="107">
        <v>1</v>
      </c>
      <c r="U50" s="107">
        <v>2</v>
      </c>
      <c r="V50" s="107"/>
      <c r="W50" s="107"/>
      <c r="X50" s="107"/>
      <c r="Y50" s="107">
        <v>1</v>
      </c>
      <c r="Z50" s="107"/>
    </row>
    <row r="51" spans="1:26" s="108" customFormat="1" ht="64.5" customHeight="1">
      <c r="A51" s="109" t="s">
        <v>91</v>
      </c>
      <c r="B51" s="527" t="s">
        <v>92</v>
      </c>
      <c r="C51" s="528"/>
      <c r="D51" s="529"/>
      <c r="E51" s="93">
        <v>0</v>
      </c>
      <c r="F51" s="105"/>
      <c r="G51" s="106">
        <f t="shared" si="3"/>
        <v>0</v>
      </c>
      <c r="H51" s="106"/>
      <c r="I51" s="106"/>
      <c r="J51" s="107">
        <f t="shared" si="1"/>
        <v>0</v>
      </c>
      <c r="K51" s="107"/>
      <c r="L51" s="107"/>
      <c r="M51" s="107"/>
      <c r="N51" s="107"/>
      <c r="O51" s="107"/>
      <c r="P51" s="107"/>
      <c r="Q51" s="107"/>
      <c r="R51" s="107"/>
      <c r="S51" s="107">
        <f t="shared" si="2"/>
        <v>0</v>
      </c>
      <c r="T51" s="107"/>
      <c r="U51" s="107"/>
      <c r="V51" s="107"/>
      <c r="W51" s="107"/>
      <c r="X51" s="107"/>
      <c r="Y51" s="107"/>
      <c r="Z51" s="107"/>
    </row>
    <row r="52" spans="1:26" s="108" customFormat="1" ht="64.5" customHeight="1">
      <c r="A52" s="109" t="s">
        <v>93</v>
      </c>
      <c r="B52" s="527" t="s">
        <v>94</v>
      </c>
      <c r="C52" s="528"/>
      <c r="D52" s="529"/>
      <c r="E52" s="93">
        <v>0</v>
      </c>
      <c r="F52" s="105">
        <v>1</v>
      </c>
      <c r="G52" s="106">
        <f t="shared" si="3"/>
        <v>1</v>
      </c>
      <c r="H52" s="106"/>
      <c r="I52" s="106"/>
      <c r="J52" s="107">
        <f t="shared" si="1"/>
        <v>1</v>
      </c>
      <c r="K52" s="107"/>
      <c r="L52" s="107"/>
      <c r="M52" s="107"/>
      <c r="N52" s="107">
        <v>1</v>
      </c>
      <c r="O52" s="107">
        <v>1</v>
      </c>
      <c r="P52" s="107"/>
      <c r="Q52" s="107"/>
      <c r="R52" s="107"/>
      <c r="S52" s="107">
        <f t="shared" si="2"/>
        <v>1</v>
      </c>
      <c r="T52" s="107"/>
      <c r="U52" s="107">
        <v>1</v>
      </c>
      <c r="V52" s="107"/>
      <c r="W52" s="107"/>
      <c r="X52" s="107"/>
      <c r="Y52" s="107"/>
      <c r="Z52" s="107"/>
    </row>
    <row r="53" spans="1:26" s="187" customFormat="1" ht="64.5" customHeight="1">
      <c r="A53" s="111" t="s">
        <v>95</v>
      </c>
      <c r="B53" s="527" t="s">
        <v>96</v>
      </c>
      <c r="C53" s="528"/>
      <c r="D53" s="529"/>
      <c r="E53" s="93"/>
      <c r="F53" s="105"/>
      <c r="G53" s="106">
        <f t="shared" si="3"/>
        <v>0</v>
      </c>
      <c r="H53" s="106"/>
      <c r="I53" s="106"/>
      <c r="J53" s="107">
        <f t="shared" si="1"/>
        <v>0</v>
      </c>
      <c r="K53" s="107"/>
      <c r="L53" s="107"/>
      <c r="M53" s="107"/>
      <c r="N53" s="107"/>
      <c r="O53" s="107"/>
      <c r="P53" s="107"/>
      <c r="Q53" s="107"/>
      <c r="R53" s="107"/>
      <c r="S53" s="107">
        <f t="shared" si="2"/>
        <v>0</v>
      </c>
      <c r="T53" s="107"/>
      <c r="U53" s="107"/>
      <c r="V53" s="107"/>
      <c r="W53" s="107"/>
      <c r="X53" s="107"/>
      <c r="Y53" s="107"/>
      <c r="Z53" s="107"/>
    </row>
    <row r="54" spans="1:26" s="187" customFormat="1" ht="64.5" customHeight="1">
      <c r="A54" s="111" t="s">
        <v>97</v>
      </c>
      <c r="B54" s="527" t="s">
        <v>255</v>
      </c>
      <c r="C54" s="528"/>
      <c r="D54" s="529"/>
      <c r="E54" s="93">
        <v>0</v>
      </c>
      <c r="F54" s="105">
        <v>5</v>
      </c>
      <c r="G54" s="106">
        <f t="shared" si="3"/>
        <v>3</v>
      </c>
      <c r="H54" s="106">
        <v>2</v>
      </c>
      <c r="I54" s="106"/>
      <c r="J54" s="107">
        <f t="shared" si="1"/>
        <v>2</v>
      </c>
      <c r="K54" s="107">
        <v>1</v>
      </c>
      <c r="L54" s="107"/>
      <c r="M54" s="107"/>
      <c r="N54" s="107">
        <v>1</v>
      </c>
      <c r="O54" s="107"/>
      <c r="P54" s="107">
        <v>1</v>
      </c>
      <c r="Q54" s="107"/>
      <c r="R54" s="107"/>
      <c r="S54" s="107">
        <f t="shared" si="2"/>
        <v>2</v>
      </c>
      <c r="T54" s="107">
        <v>1</v>
      </c>
      <c r="U54" s="107">
        <v>5</v>
      </c>
      <c r="V54" s="107">
        <v>1</v>
      </c>
      <c r="W54" s="107"/>
      <c r="X54" s="107"/>
      <c r="Y54" s="107"/>
      <c r="Z54" s="107"/>
    </row>
    <row r="55" spans="1:26" s="108" customFormat="1" ht="64.5" customHeight="1">
      <c r="A55" s="109" t="s">
        <v>99</v>
      </c>
      <c r="B55" s="527" t="s">
        <v>100</v>
      </c>
      <c r="C55" s="528"/>
      <c r="D55" s="529"/>
      <c r="E55" s="93">
        <v>0</v>
      </c>
      <c r="F55" s="105">
        <v>1</v>
      </c>
      <c r="G55" s="106">
        <f t="shared" si="3"/>
        <v>1</v>
      </c>
      <c r="H55" s="106"/>
      <c r="I55" s="106"/>
      <c r="J55" s="107">
        <f t="shared" si="1"/>
        <v>1</v>
      </c>
      <c r="K55" s="107"/>
      <c r="L55" s="107"/>
      <c r="M55" s="107"/>
      <c r="N55" s="107">
        <v>1</v>
      </c>
      <c r="O55" s="107"/>
      <c r="P55" s="107">
        <v>1</v>
      </c>
      <c r="Q55" s="107"/>
      <c r="R55" s="107"/>
      <c r="S55" s="107">
        <f t="shared" si="2"/>
        <v>1</v>
      </c>
      <c r="T55" s="107"/>
      <c r="U55" s="107">
        <v>1</v>
      </c>
      <c r="V55" s="107"/>
      <c r="W55" s="107"/>
      <c r="X55" s="107"/>
      <c r="Y55" s="107"/>
      <c r="Z55" s="107"/>
    </row>
    <row r="56" spans="1:26" s="108" customFormat="1" ht="64.5" customHeight="1">
      <c r="A56" s="109" t="s">
        <v>101</v>
      </c>
      <c r="B56" s="524" t="s">
        <v>63</v>
      </c>
      <c r="C56" s="525"/>
      <c r="D56" s="526"/>
      <c r="E56" s="93">
        <v>1</v>
      </c>
      <c r="F56" s="105">
        <v>13</v>
      </c>
      <c r="G56" s="106">
        <f t="shared" si="3"/>
        <v>9</v>
      </c>
      <c r="H56" s="106">
        <v>4</v>
      </c>
      <c r="I56" s="106"/>
      <c r="J56" s="107">
        <f t="shared" si="1"/>
        <v>6</v>
      </c>
      <c r="K56" s="107">
        <v>1</v>
      </c>
      <c r="L56" s="107"/>
      <c r="M56" s="107">
        <v>3</v>
      </c>
      <c r="N56" s="107">
        <v>2</v>
      </c>
      <c r="O56" s="107">
        <v>1</v>
      </c>
      <c r="P56" s="107">
        <v>1</v>
      </c>
      <c r="Q56" s="107"/>
      <c r="R56" s="107"/>
      <c r="S56" s="107">
        <f t="shared" si="2"/>
        <v>6</v>
      </c>
      <c r="T56" s="107"/>
      <c r="U56" s="107">
        <v>10</v>
      </c>
      <c r="V56" s="107"/>
      <c r="W56" s="107"/>
      <c r="X56" s="107">
        <v>1</v>
      </c>
      <c r="Y56" s="107">
        <v>4</v>
      </c>
      <c r="Z56" s="107"/>
    </row>
    <row r="57" spans="1:26" s="117" customFormat="1" ht="64.5" customHeight="1">
      <c r="A57" s="118" t="s">
        <v>102</v>
      </c>
      <c r="B57" s="533" t="s">
        <v>103</v>
      </c>
      <c r="C57" s="534"/>
      <c r="D57" s="535"/>
      <c r="E57" s="93"/>
      <c r="F57" s="105"/>
      <c r="G57" s="106">
        <f t="shared" si="3"/>
        <v>0</v>
      </c>
      <c r="H57" s="106"/>
      <c r="I57" s="106"/>
      <c r="J57" s="107">
        <f t="shared" si="1"/>
        <v>0</v>
      </c>
      <c r="K57" s="107"/>
      <c r="L57" s="107"/>
      <c r="M57" s="107"/>
      <c r="N57" s="107"/>
      <c r="O57" s="107"/>
      <c r="P57" s="107"/>
      <c r="Q57" s="107"/>
      <c r="R57" s="107"/>
      <c r="S57" s="107">
        <f t="shared" si="2"/>
        <v>0</v>
      </c>
      <c r="T57" s="107"/>
      <c r="U57" s="107"/>
      <c r="V57" s="107"/>
      <c r="W57" s="107"/>
      <c r="X57" s="107"/>
      <c r="Y57" s="107"/>
      <c r="Z57" s="107"/>
    </row>
    <row r="58" spans="1:26" s="108" customFormat="1" ht="64.5" customHeight="1">
      <c r="A58" s="109" t="s">
        <v>104</v>
      </c>
      <c r="B58" s="527" t="s">
        <v>105</v>
      </c>
      <c r="C58" s="528"/>
      <c r="D58" s="529"/>
      <c r="E58" s="93">
        <v>28</v>
      </c>
      <c r="F58" s="105">
        <v>96</v>
      </c>
      <c r="G58" s="106">
        <f t="shared" si="3"/>
        <v>83</v>
      </c>
      <c r="H58" s="106">
        <v>13</v>
      </c>
      <c r="I58" s="106"/>
      <c r="J58" s="107">
        <f t="shared" si="1"/>
        <v>77</v>
      </c>
      <c r="K58" s="107">
        <v>54</v>
      </c>
      <c r="L58" s="107">
        <v>6</v>
      </c>
      <c r="M58" s="107">
        <v>5</v>
      </c>
      <c r="N58" s="107">
        <v>12</v>
      </c>
      <c r="O58" s="107"/>
      <c r="P58" s="107">
        <v>11</v>
      </c>
      <c r="Q58" s="107">
        <v>1</v>
      </c>
      <c r="R58" s="107"/>
      <c r="S58" s="107">
        <f t="shared" si="2"/>
        <v>77</v>
      </c>
      <c r="T58" s="107"/>
      <c r="U58" s="107">
        <v>91</v>
      </c>
      <c r="V58" s="107">
        <v>6</v>
      </c>
      <c r="W58" s="107"/>
      <c r="X58" s="107"/>
      <c r="Y58" s="107">
        <v>34</v>
      </c>
      <c r="Z58" s="107"/>
    </row>
    <row r="59" spans="1:26" s="108" customFormat="1" ht="64.5" customHeight="1">
      <c r="A59" s="109" t="s">
        <v>106</v>
      </c>
      <c r="B59" s="527" t="s">
        <v>107</v>
      </c>
      <c r="C59" s="528"/>
      <c r="D59" s="529"/>
      <c r="E59" s="93">
        <v>4</v>
      </c>
      <c r="F59" s="105">
        <v>34</v>
      </c>
      <c r="G59" s="106">
        <f t="shared" si="3"/>
        <v>31</v>
      </c>
      <c r="H59" s="106">
        <v>2</v>
      </c>
      <c r="I59" s="106">
        <v>1</v>
      </c>
      <c r="J59" s="107">
        <f t="shared" si="1"/>
        <v>28</v>
      </c>
      <c r="K59" s="107">
        <v>8</v>
      </c>
      <c r="L59" s="107">
        <v>13</v>
      </c>
      <c r="M59" s="107">
        <v>3</v>
      </c>
      <c r="N59" s="107">
        <v>4</v>
      </c>
      <c r="O59" s="107">
        <v>1</v>
      </c>
      <c r="P59" s="107">
        <v>3</v>
      </c>
      <c r="Q59" s="107"/>
      <c r="R59" s="107"/>
      <c r="S59" s="107">
        <f t="shared" si="2"/>
        <v>28</v>
      </c>
      <c r="T59" s="107"/>
      <c r="U59" s="107">
        <v>31</v>
      </c>
      <c r="V59" s="107">
        <v>2</v>
      </c>
      <c r="W59" s="107"/>
      <c r="X59" s="107">
        <v>1</v>
      </c>
      <c r="Y59" s="107">
        <v>7</v>
      </c>
      <c r="Z59" s="107"/>
    </row>
    <row r="60" spans="1:26" s="108" customFormat="1" ht="64.5" customHeight="1">
      <c r="A60" s="109" t="s">
        <v>108</v>
      </c>
      <c r="B60" s="527" t="s">
        <v>109</v>
      </c>
      <c r="C60" s="528"/>
      <c r="D60" s="529"/>
      <c r="E60" s="93">
        <v>2</v>
      </c>
      <c r="F60" s="105">
        <v>5</v>
      </c>
      <c r="G60" s="106">
        <f t="shared" si="3"/>
        <v>5</v>
      </c>
      <c r="H60" s="106"/>
      <c r="I60" s="106"/>
      <c r="J60" s="107">
        <f t="shared" si="1"/>
        <v>6</v>
      </c>
      <c r="K60" s="107">
        <v>2</v>
      </c>
      <c r="L60" s="107">
        <v>2</v>
      </c>
      <c r="M60" s="107">
        <v>2</v>
      </c>
      <c r="N60" s="107"/>
      <c r="O60" s="107"/>
      <c r="P60" s="107"/>
      <c r="Q60" s="107"/>
      <c r="R60" s="107"/>
      <c r="S60" s="107">
        <f t="shared" si="2"/>
        <v>6</v>
      </c>
      <c r="T60" s="107"/>
      <c r="U60" s="107">
        <v>6</v>
      </c>
      <c r="V60" s="107">
        <v>1</v>
      </c>
      <c r="W60" s="107"/>
      <c r="X60" s="107"/>
      <c r="Y60" s="107">
        <v>1</v>
      </c>
      <c r="Z60" s="107"/>
    </row>
    <row r="61" spans="1:26" s="108" customFormat="1" ht="64.5" customHeight="1">
      <c r="A61" s="109" t="s">
        <v>110</v>
      </c>
      <c r="B61" s="527" t="s">
        <v>111</v>
      </c>
      <c r="C61" s="528"/>
      <c r="D61" s="529"/>
      <c r="E61" s="93">
        <v>1</v>
      </c>
      <c r="F61" s="105">
        <v>1</v>
      </c>
      <c r="G61" s="106">
        <f t="shared" si="3"/>
        <v>1</v>
      </c>
      <c r="H61" s="106"/>
      <c r="I61" s="106"/>
      <c r="J61" s="107">
        <f t="shared" si="1"/>
        <v>2</v>
      </c>
      <c r="K61" s="107">
        <v>1</v>
      </c>
      <c r="L61" s="107"/>
      <c r="M61" s="107">
        <v>1</v>
      </c>
      <c r="N61" s="107"/>
      <c r="O61" s="107"/>
      <c r="P61" s="107"/>
      <c r="Q61" s="107"/>
      <c r="R61" s="107"/>
      <c r="S61" s="107">
        <f t="shared" si="2"/>
        <v>2</v>
      </c>
      <c r="T61" s="107"/>
      <c r="U61" s="107">
        <v>2</v>
      </c>
      <c r="V61" s="107"/>
      <c r="W61" s="107"/>
      <c r="X61" s="107"/>
      <c r="Y61" s="107"/>
      <c r="Z61" s="107"/>
    </row>
    <row r="62" spans="1:26" s="108" customFormat="1" ht="64.5" customHeight="1">
      <c r="A62" s="109" t="s">
        <v>112</v>
      </c>
      <c r="B62" s="527" t="s">
        <v>113</v>
      </c>
      <c r="C62" s="528"/>
      <c r="D62" s="529"/>
      <c r="E62" s="93"/>
      <c r="F62" s="105"/>
      <c r="G62" s="106">
        <f t="shared" si="3"/>
        <v>0</v>
      </c>
      <c r="H62" s="106"/>
      <c r="I62" s="106"/>
      <c r="J62" s="107">
        <f t="shared" si="1"/>
        <v>0</v>
      </c>
      <c r="K62" s="107"/>
      <c r="L62" s="107"/>
      <c r="M62" s="107"/>
      <c r="N62" s="107"/>
      <c r="O62" s="107"/>
      <c r="P62" s="107"/>
      <c r="Q62" s="107"/>
      <c r="R62" s="107"/>
      <c r="S62" s="107">
        <f t="shared" si="2"/>
        <v>0</v>
      </c>
      <c r="T62" s="107"/>
      <c r="U62" s="107"/>
      <c r="V62" s="107"/>
      <c r="W62" s="107"/>
      <c r="X62" s="107"/>
      <c r="Y62" s="107"/>
      <c r="Z62" s="107"/>
    </row>
    <row r="63" spans="1:26" s="108" customFormat="1" ht="64.5" customHeight="1">
      <c r="A63" s="109" t="s">
        <v>114</v>
      </c>
      <c r="B63" s="527" t="s">
        <v>115</v>
      </c>
      <c r="C63" s="528"/>
      <c r="D63" s="529"/>
      <c r="E63" s="93">
        <v>2</v>
      </c>
      <c r="F63" s="105">
        <v>8</v>
      </c>
      <c r="G63" s="106">
        <f t="shared" si="3"/>
        <v>8</v>
      </c>
      <c r="H63" s="106"/>
      <c r="I63" s="106"/>
      <c r="J63" s="107">
        <f t="shared" si="1"/>
        <v>10</v>
      </c>
      <c r="K63" s="107">
        <v>9</v>
      </c>
      <c r="L63" s="107"/>
      <c r="M63" s="107"/>
      <c r="N63" s="107">
        <v>1</v>
      </c>
      <c r="O63" s="107"/>
      <c r="P63" s="107">
        <v>1</v>
      </c>
      <c r="Q63" s="107"/>
      <c r="R63" s="107"/>
      <c r="S63" s="107">
        <f t="shared" si="2"/>
        <v>10</v>
      </c>
      <c r="T63" s="107"/>
      <c r="U63" s="107">
        <v>10</v>
      </c>
      <c r="V63" s="107"/>
      <c r="W63" s="107"/>
      <c r="X63" s="107"/>
      <c r="Y63" s="107"/>
      <c r="Z63" s="107"/>
    </row>
    <row r="64" spans="1:26" s="108" customFormat="1" ht="64.5" customHeight="1">
      <c r="A64" s="109" t="s">
        <v>116</v>
      </c>
      <c r="B64" s="527" t="s">
        <v>117</v>
      </c>
      <c r="C64" s="528"/>
      <c r="D64" s="529"/>
      <c r="E64" s="93"/>
      <c r="F64" s="105">
        <v>1</v>
      </c>
      <c r="G64" s="106">
        <f t="shared" si="3"/>
        <v>1</v>
      </c>
      <c r="H64" s="106"/>
      <c r="I64" s="106"/>
      <c r="J64" s="107">
        <f t="shared" si="1"/>
        <v>1</v>
      </c>
      <c r="K64" s="107">
        <v>1</v>
      </c>
      <c r="L64" s="107"/>
      <c r="M64" s="107"/>
      <c r="N64" s="107"/>
      <c r="O64" s="107"/>
      <c r="P64" s="107"/>
      <c r="Q64" s="107"/>
      <c r="R64" s="107"/>
      <c r="S64" s="107">
        <f t="shared" si="2"/>
        <v>1</v>
      </c>
      <c r="T64" s="107"/>
      <c r="U64" s="107">
        <v>1</v>
      </c>
      <c r="V64" s="107"/>
      <c r="W64" s="107"/>
      <c r="X64" s="107"/>
      <c r="Y64" s="107"/>
      <c r="Z64" s="107"/>
    </row>
    <row r="65" spans="1:26" s="108" customFormat="1" ht="64.5" customHeight="1">
      <c r="A65" s="109" t="s">
        <v>118</v>
      </c>
      <c r="B65" s="527" t="s">
        <v>119</v>
      </c>
      <c r="C65" s="528"/>
      <c r="D65" s="529"/>
      <c r="E65" s="93">
        <v>2</v>
      </c>
      <c r="F65" s="105">
        <v>6</v>
      </c>
      <c r="G65" s="106">
        <f t="shared" si="3"/>
        <v>6</v>
      </c>
      <c r="H65" s="106"/>
      <c r="I65" s="106"/>
      <c r="J65" s="107">
        <f t="shared" si="1"/>
        <v>6</v>
      </c>
      <c r="K65" s="107">
        <v>6</v>
      </c>
      <c r="L65" s="107"/>
      <c r="M65" s="107"/>
      <c r="N65" s="107"/>
      <c r="O65" s="107"/>
      <c r="P65" s="107"/>
      <c r="Q65" s="107"/>
      <c r="R65" s="107"/>
      <c r="S65" s="107">
        <f t="shared" si="2"/>
        <v>6</v>
      </c>
      <c r="T65" s="107"/>
      <c r="U65" s="107">
        <v>7</v>
      </c>
      <c r="V65" s="107"/>
      <c r="W65" s="107"/>
      <c r="X65" s="107"/>
      <c r="Y65" s="107">
        <v>2</v>
      </c>
      <c r="Z65" s="107"/>
    </row>
    <row r="66" spans="1:26" s="108" customFormat="1" ht="64.5" customHeight="1">
      <c r="A66" s="109" t="s">
        <v>120</v>
      </c>
      <c r="B66" s="527" t="s">
        <v>121</v>
      </c>
      <c r="C66" s="528"/>
      <c r="D66" s="529"/>
      <c r="E66" s="93"/>
      <c r="F66" s="105">
        <v>1</v>
      </c>
      <c r="G66" s="106">
        <f t="shared" si="3"/>
        <v>1</v>
      </c>
      <c r="H66" s="106"/>
      <c r="I66" s="106"/>
      <c r="J66" s="107">
        <f t="shared" si="1"/>
        <v>1</v>
      </c>
      <c r="K66" s="107"/>
      <c r="L66" s="107"/>
      <c r="M66" s="107">
        <v>1</v>
      </c>
      <c r="N66" s="107"/>
      <c r="O66" s="107"/>
      <c r="P66" s="107"/>
      <c r="Q66" s="107"/>
      <c r="R66" s="107"/>
      <c r="S66" s="107">
        <f t="shared" si="2"/>
        <v>1</v>
      </c>
      <c r="T66" s="107"/>
      <c r="U66" s="107">
        <v>1</v>
      </c>
      <c r="V66" s="107"/>
      <c r="W66" s="107"/>
      <c r="X66" s="107"/>
      <c r="Y66" s="107"/>
      <c r="Z66" s="107"/>
    </row>
    <row r="67" spans="1:26" s="108" customFormat="1" ht="64.5" customHeight="1">
      <c r="A67" s="109" t="s">
        <v>122</v>
      </c>
      <c r="B67" s="527" t="s">
        <v>123</v>
      </c>
      <c r="C67" s="528"/>
      <c r="D67" s="529"/>
      <c r="E67" s="93"/>
      <c r="F67" s="105">
        <v>4</v>
      </c>
      <c r="G67" s="106">
        <f t="shared" si="3"/>
        <v>3</v>
      </c>
      <c r="H67" s="106">
        <v>1</v>
      </c>
      <c r="I67" s="106"/>
      <c r="J67" s="107">
        <f t="shared" si="1"/>
        <v>2</v>
      </c>
      <c r="K67" s="107"/>
      <c r="L67" s="107">
        <v>1</v>
      </c>
      <c r="M67" s="107"/>
      <c r="N67" s="107">
        <v>1</v>
      </c>
      <c r="O67" s="107"/>
      <c r="P67" s="107">
        <v>1</v>
      </c>
      <c r="Q67" s="107"/>
      <c r="R67" s="107"/>
      <c r="S67" s="107">
        <f t="shared" si="2"/>
        <v>2</v>
      </c>
      <c r="T67" s="107"/>
      <c r="U67" s="107">
        <v>3</v>
      </c>
      <c r="V67" s="107"/>
      <c r="W67" s="107"/>
      <c r="X67" s="107"/>
      <c r="Y67" s="107">
        <v>1</v>
      </c>
      <c r="Z67" s="107"/>
    </row>
    <row r="68" spans="1:26" s="108" customFormat="1" ht="64.5" customHeight="1">
      <c r="A68" s="109" t="s">
        <v>124</v>
      </c>
      <c r="B68" s="527" t="s">
        <v>125</v>
      </c>
      <c r="C68" s="528"/>
      <c r="D68" s="529"/>
      <c r="E68" s="93"/>
      <c r="F68" s="105">
        <v>8</v>
      </c>
      <c r="G68" s="106">
        <f t="shared" si="3"/>
        <v>6</v>
      </c>
      <c r="H68" s="106">
        <v>2</v>
      </c>
      <c r="I68" s="106"/>
      <c r="J68" s="107">
        <f t="shared" si="1"/>
        <v>3</v>
      </c>
      <c r="K68" s="107"/>
      <c r="L68" s="107">
        <v>1</v>
      </c>
      <c r="M68" s="107">
        <v>2</v>
      </c>
      <c r="N68" s="107"/>
      <c r="O68" s="107"/>
      <c r="P68" s="107"/>
      <c r="Q68" s="107"/>
      <c r="R68" s="107"/>
      <c r="S68" s="107">
        <f t="shared" si="2"/>
        <v>3</v>
      </c>
      <c r="T68" s="107"/>
      <c r="U68" s="107">
        <v>5</v>
      </c>
      <c r="V68" s="107">
        <v>1</v>
      </c>
      <c r="W68" s="107"/>
      <c r="X68" s="107"/>
      <c r="Y68" s="107">
        <v>3</v>
      </c>
      <c r="Z68" s="107"/>
    </row>
    <row r="69" spans="1:26" s="108" customFormat="1" ht="64.5" customHeight="1">
      <c r="A69" s="109" t="s">
        <v>126</v>
      </c>
      <c r="B69" s="527" t="s">
        <v>127</v>
      </c>
      <c r="C69" s="528"/>
      <c r="D69" s="529"/>
      <c r="E69" s="93"/>
      <c r="F69" s="105"/>
      <c r="G69" s="106">
        <f t="shared" si="3"/>
        <v>0</v>
      </c>
      <c r="H69" s="106"/>
      <c r="I69" s="106"/>
      <c r="J69" s="107">
        <f t="shared" si="1"/>
        <v>0</v>
      </c>
      <c r="K69" s="107"/>
      <c r="L69" s="107"/>
      <c r="M69" s="107"/>
      <c r="N69" s="107"/>
      <c r="O69" s="107"/>
      <c r="P69" s="107"/>
      <c r="Q69" s="107"/>
      <c r="R69" s="107"/>
      <c r="S69" s="107">
        <f t="shared" si="2"/>
        <v>0</v>
      </c>
      <c r="T69" s="107"/>
      <c r="U69" s="107"/>
      <c r="V69" s="107"/>
      <c r="W69" s="107"/>
      <c r="X69" s="107"/>
      <c r="Y69" s="107"/>
      <c r="Z69" s="107"/>
    </row>
    <row r="70" spans="1:26" s="108" customFormat="1" ht="64.5" customHeight="1">
      <c r="A70" s="109" t="s">
        <v>128</v>
      </c>
      <c r="B70" s="524" t="s">
        <v>63</v>
      </c>
      <c r="C70" s="525"/>
      <c r="D70" s="526"/>
      <c r="E70" s="93">
        <v>1</v>
      </c>
      <c r="F70" s="105">
        <v>4</v>
      </c>
      <c r="G70" s="106">
        <f t="shared" si="3"/>
        <v>3</v>
      </c>
      <c r="H70" s="106">
        <v>1</v>
      </c>
      <c r="I70" s="106"/>
      <c r="J70" s="107">
        <f t="shared" si="1"/>
        <v>2</v>
      </c>
      <c r="K70" s="107">
        <v>1</v>
      </c>
      <c r="L70" s="107"/>
      <c r="M70" s="107">
        <v>1</v>
      </c>
      <c r="N70" s="107"/>
      <c r="O70" s="107"/>
      <c r="P70" s="107"/>
      <c r="Q70" s="107"/>
      <c r="R70" s="107"/>
      <c r="S70" s="107">
        <f t="shared" si="2"/>
        <v>2</v>
      </c>
      <c r="T70" s="107"/>
      <c r="U70" s="107">
        <v>3</v>
      </c>
      <c r="V70" s="107">
        <v>1</v>
      </c>
      <c r="W70" s="107"/>
      <c r="X70" s="107"/>
      <c r="Y70" s="107">
        <v>2</v>
      </c>
      <c r="Z70" s="107"/>
    </row>
    <row r="71" spans="1:26" s="117" customFormat="1" ht="64.5" customHeight="1">
      <c r="A71" s="118" t="s">
        <v>129</v>
      </c>
      <c r="B71" s="533" t="s">
        <v>130</v>
      </c>
      <c r="C71" s="534"/>
      <c r="D71" s="535"/>
      <c r="E71" s="93"/>
      <c r="F71" s="105"/>
      <c r="G71" s="106">
        <f t="shared" si="3"/>
        <v>0</v>
      </c>
      <c r="H71" s="106"/>
      <c r="I71" s="106"/>
      <c r="J71" s="107">
        <f t="shared" si="1"/>
        <v>0</v>
      </c>
      <c r="K71" s="107"/>
      <c r="L71" s="107"/>
      <c r="M71" s="107"/>
      <c r="N71" s="107"/>
      <c r="O71" s="107"/>
      <c r="P71" s="107"/>
      <c r="Q71" s="107"/>
      <c r="R71" s="107"/>
      <c r="S71" s="107">
        <f t="shared" si="2"/>
        <v>0</v>
      </c>
      <c r="T71" s="107"/>
      <c r="U71" s="107"/>
      <c r="V71" s="107"/>
      <c r="W71" s="107"/>
      <c r="X71" s="107"/>
      <c r="Y71" s="107"/>
      <c r="Z71" s="107"/>
    </row>
    <row r="72" spans="1:26" s="108" customFormat="1" ht="64.5" customHeight="1">
      <c r="A72" s="109" t="s">
        <v>131</v>
      </c>
      <c r="B72" s="527" t="s">
        <v>132</v>
      </c>
      <c r="C72" s="528"/>
      <c r="D72" s="529"/>
      <c r="E72" s="93"/>
      <c r="F72" s="105"/>
      <c r="G72" s="106">
        <f t="shared" si="3"/>
        <v>0</v>
      </c>
      <c r="H72" s="106"/>
      <c r="I72" s="106"/>
      <c r="J72" s="107">
        <f t="shared" si="1"/>
        <v>0</v>
      </c>
      <c r="K72" s="107"/>
      <c r="L72" s="107"/>
      <c r="M72" s="107"/>
      <c r="N72" s="107"/>
      <c r="O72" s="107"/>
      <c r="P72" s="107"/>
      <c r="Q72" s="107"/>
      <c r="R72" s="107"/>
      <c r="S72" s="107">
        <f t="shared" si="2"/>
        <v>0</v>
      </c>
      <c r="T72" s="107"/>
      <c r="U72" s="107"/>
      <c r="V72" s="107"/>
      <c r="W72" s="107"/>
      <c r="X72" s="107"/>
      <c r="Y72" s="107"/>
      <c r="Z72" s="107"/>
    </row>
    <row r="73" spans="1:26" s="108" customFormat="1" ht="64.5" customHeight="1">
      <c r="A73" s="109" t="s">
        <v>133</v>
      </c>
      <c r="B73" s="527" t="s">
        <v>134</v>
      </c>
      <c r="C73" s="528"/>
      <c r="D73" s="529"/>
      <c r="E73" s="93"/>
      <c r="F73" s="105"/>
      <c r="G73" s="106">
        <f t="shared" si="3"/>
        <v>0</v>
      </c>
      <c r="H73" s="106"/>
      <c r="I73" s="106"/>
      <c r="J73" s="107">
        <f t="shared" si="1"/>
        <v>0</v>
      </c>
      <c r="K73" s="107"/>
      <c r="L73" s="107"/>
      <c r="M73" s="107"/>
      <c r="N73" s="107"/>
      <c r="O73" s="107"/>
      <c r="P73" s="107"/>
      <c r="Q73" s="107"/>
      <c r="R73" s="107"/>
      <c r="S73" s="107">
        <f t="shared" si="2"/>
        <v>0</v>
      </c>
      <c r="T73" s="107"/>
      <c r="U73" s="107"/>
      <c r="V73" s="107"/>
      <c r="W73" s="107"/>
      <c r="X73" s="107"/>
      <c r="Y73" s="107"/>
      <c r="Z73" s="107"/>
    </row>
    <row r="74" spans="1:26" s="108" customFormat="1" ht="64.5" customHeight="1">
      <c r="A74" s="109" t="s">
        <v>135</v>
      </c>
      <c r="B74" s="527" t="s">
        <v>136</v>
      </c>
      <c r="C74" s="528"/>
      <c r="D74" s="529"/>
      <c r="E74" s="93"/>
      <c r="F74" s="105"/>
      <c r="G74" s="106">
        <f t="shared" si="3"/>
        <v>0</v>
      </c>
      <c r="H74" s="106"/>
      <c r="I74" s="106"/>
      <c r="J74" s="107">
        <f t="shared" si="1"/>
        <v>0</v>
      </c>
      <c r="K74" s="107"/>
      <c r="L74" s="107"/>
      <c r="M74" s="107"/>
      <c r="N74" s="107"/>
      <c r="O74" s="107"/>
      <c r="P74" s="107"/>
      <c r="Q74" s="107"/>
      <c r="R74" s="107"/>
      <c r="S74" s="107">
        <f t="shared" si="2"/>
        <v>0</v>
      </c>
      <c r="T74" s="107"/>
      <c r="U74" s="107"/>
      <c r="V74" s="107"/>
      <c r="W74" s="107"/>
      <c r="X74" s="107"/>
      <c r="Y74" s="107"/>
      <c r="Z74" s="107"/>
    </row>
    <row r="75" spans="1:26" s="108" customFormat="1" ht="64.5" customHeight="1">
      <c r="A75" s="109" t="s">
        <v>137</v>
      </c>
      <c r="B75" s="527" t="s">
        <v>138</v>
      </c>
      <c r="C75" s="528"/>
      <c r="D75" s="529"/>
      <c r="E75" s="93"/>
      <c r="F75" s="105"/>
      <c r="G75" s="106">
        <f t="shared" si="3"/>
        <v>0</v>
      </c>
      <c r="H75" s="106"/>
      <c r="I75" s="106"/>
      <c r="J75" s="107">
        <f t="shared" si="1"/>
        <v>0</v>
      </c>
      <c r="K75" s="107"/>
      <c r="L75" s="107"/>
      <c r="M75" s="107"/>
      <c r="N75" s="107"/>
      <c r="O75" s="107"/>
      <c r="P75" s="107"/>
      <c r="Q75" s="107"/>
      <c r="R75" s="107"/>
      <c r="S75" s="107">
        <f t="shared" si="2"/>
        <v>0</v>
      </c>
      <c r="T75" s="107"/>
      <c r="U75" s="107"/>
      <c r="V75" s="107"/>
      <c r="W75" s="107"/>
      <c r="X75" s="107"/>
      <c r="Y75" s="107"/>
      <c r="Z75" s="107"/>
    </row>
    <row r="76" spans="1:26" s="108" customFormat="1" ht="64.5" customHeight="1">
      <c r="A76" s="109" t="s">
        <v>139</v>
      </c>
      <c r="B76" s="527" t="s">
        <v>140</v>
      </c>
      <c r="C76" s="528"/>
      <c r="D76" s="529"/>
      <c r="E76" s="93"/>
      <c r="F76" s="105"/>
      <c r="G76" s="106">
        <f t="shared" si="3"/>
        <v>0</v>
      </c>
      <c r="H76" s="106"/>
      <c r="I76" s="106"/>
      <c r="J76" s="107">
        <f t="shared" si="1"/>
        <v>0</v>
      </c>
      <c r="K76" s="107"/>
      <c r="L76" s="107"/>
      <c r="M76" s="107"/>
      <c r="N76" s="107"/>
      <c r="O76" s="107"/>
      <c r="P76" s="107"/>
      <c r="Q76" s="107"/>
      <c r="R76" s="107"/>
      <c r="S76" s="107">
        <f t="shared" si="2"/>
        <v>0</v>
      </c>
      <c r="T76" s="107"/>
      <c r="U76" s="107"/>
      <c r="V76" s="107"/>
      <c r="W76" s="107"/>
      <c r="X76" s="107"/>
      <c r="Y76" s="107"/>
      <c r="Z76" s="107"/>
    </row>
    <row r="77" spans="1:26" s="108" customFormat="1" ht="64.5" customHeight="1">
      <c r="A77" s="109" t="s">
        <v>141</v>
      </c>
      <c r="B77" s="524" t="s">
        <v>63</v>
      </c>
      <c r="C77" s="525"/>
      <c r="D77" s="526"/>
      <c r="E77" s="93"/>
      <c r="F77" s="105"/>
      <c r="G77" s="106">
        <f t="shared" si="3"/>
        <v>0</v>
      </c>
      <c r="H77" s="106"/>
      <c r="I77" s="106"/>
      <c r="J77" s="107">
        <f t="shared" si="1"/>
        <v>0</v>
      </c>
      <c r="K77" s="107"/>
      <c r="L77" s="107"/>
      <c r="M77" s="107"/>
      <c r="N77" s="107"/>
      <c r="O77" s="107"/>
      <c r="P77" s="107"/>
      <c r="Q77" s="107"/>
      <c r="R77" s="107"/>
      <c r="S77" s="107">
        <f t="shared" si="2"/>
        <v>0</v>
      </c>
      <c r="T77" s="107"/>
      <c r="U77" s="107"/>
      <c r="V77" s="107"/>
      <c r="W77" s="107"/>
      <c r="X77" s="107"/>
      <c r="Y77" s="107"/>
      <c r="Z77" s="107"/>
    </row>
    <row r="78" spans="1:26" s="119" customFormat="1" ht="64.5" customHeight="1">
      <c r="A78" s="116" t="s">
        <v>142</v>
      </c>
      <c r="B78" s="533" t="s">
        <v>143</v>
      </c>
      <c r="C78" s="534"/>
      <c r="D78" s="535"/>
      <c r="E78" s="112"/>
      <c r="F78" s="113"/>
      <c r="G78" s="106">
        <f t="shared" si="3"/>
        <v>0</v>
      </c>
      <c r="H78" s="106"/>
      <c r="I78" s="114"/>
      <c r="J78" s="107">
        <f t="shared" si="1"/>
        <v>0</v>
      </c>
      <c r="K78" s="115"/>
      <c r="L78" s="115"/>
      <c r="M78" s="115"/>
      <c r="N78" s="107"/>
      <c r="O78" s="115"/>
      <c r="P78" s="115"/>
      <c r="Q78" s="115"/>
      <c r="R78" s="115"/>
      <c r="S78" s="107">
        <f t="shared" si="2"/>
        <v>0</v>
      </c>
      <c r="T78" s="115"/>
      <c r="U78" s="115"/>
      <c r="V78" s="115"/>
      <c r="W78" s="115"/>
      <c r="X78" s="115"/>
      <c r="Y78" s="115"/>
      <c r="Z78" s="115"/>
    </row>
    <row r="79" spans="1:26" s="108" customFormat="1" ht="64.5" customHeight="1">
      <c r="A79" s="109" t="s">
        <v>144</v>
      </c>
      <c r="B79" s="527" t="s">
        <v>145</v>
      </c>
      <c r="C79" s="528"/>
      <c r="D79" s="529"/>
      <c r="E79" s="93"/>
      <c r="F79" s="105"/>
      <c r="G79" s="106">
        <f t="shared" si="3"/>
        <v>0</v>
      </c>
      <c r="H79" s="107"/>
      <c r="I79" s="106"/>
      <c r="J79" s="107">
        <f t="shared" si="1"/>
        <v>0</v>
      </c>
      <c r="K79" s="107"/>
      <c r="L79" s="107"/>
      <c r="M79" s="107"/>
      <c r="N79" s="107"/>
      <c r="O79" s="107"/>
      <c r="P79" s="107"/>
      <c r="Q79" s="107"/>
      <c r="R79" s="107"/>
      <c r="S79" s="107">
        <f t="shared" si="2"/>
        <v>0</v>
      </c>
      <c r="T79" s="107"/>
      <c r="U79" s="107"/>
      <c r="V79" s="107"/>
      <c r="W79" s="107"/>
      <c r="X79" s="107"/>
      <c r="Y79" s="107"/>
      <c r="Z79" s="107"/>
    </row>
    <row r="80" spans="1:26" s="108" customFormat="1" ht="64.5" customHeight="1">
      <c r="A80" s="109" t="s">
        <v>146</v>
      </c>
      <c r="B80" s="527" t="s">
        <v>147</v>
      </c>
      <c r="C80" s="528"/>
      <c r="D80" s="529"/>
      <c r="E80" s="93">
        <v>1</v>
      </c>
      <c r="F80" s="105"/>
      <c r="G80" s="106">
        <f t="shared" si="3"/>
        <v>0</v>
      </c>
      <c r="H80" s="106"/>
      <c r="I80" s="106"/>
      <c r="J80" s="107">
        <f t="shared" si="1"/>
        <v>1</v>
      </c>
      <c r="K80" s="107">
        <v>1</v>
      </c>
      <c r="L80" s="107"/>
      <c r="M80" s="107"/>
      <c r="N80" s="107"/>
      <c r="O80" s="107"/>
      <c r="P80" s="107"/>
      <c r="Q80" s="107"/>
      <c r="R80" s="107"/>
      <c r="S80" s="107">
        <f t="shared" si="2"/>
        <v>1</v>
      </c>
      <c r="T80" s="107"/>
      <c r="U80" s="107">
        <v>1</v>
      </c>
      <c r="V80" s="107">
        <v>1</v>
      </c>
      <c r="W80" s="107"/>
      <c r="X80" s="107"/>
      <c r="Y80" s="107"/>
      <c r="Z80" s="107"/>
    </row>
    <row r="81" spans="1:26" s="108" customFormat="1" ht="64.5" customHeight="1">
      <c r="A81" s="109" t="s">
        <v>148</v>
      </c>
      <c r="B81" s="527" t="s">
        <v>149</v>
      </c>
      <c r="C81" s="528"/>
      <c r="D81" s="529"/>
      <c r="E81" s="93"/>
      <c r="F81" s="105"/>
      <c r="G81" s="106">
        <f t="shared" si="3"/>
        <v>0</v>
      </c>
      <c r="H81" s="106"/>
      <c r="I81" s="106"/>
      <c r="J81" s="107">
        <f t="shared" si="1"/>
        <v>0</v>
      </c>
      <c r="K81" s="107"/>
      <c r="L81" s="107"/>
      <c r="M81" s="107"/>
      <c r="N81" s="107"/>
      <c r="O81" s="107"/>
      <c r="P81" s="107"/>
      <c r="Q81" s="107"/>
      <c r="R81" s="107"/>
      <c r="S81" s="107">
        <f t="shared" si="2"/>
        <v>0</v>
      </c>
      <c r="T81" s="107"/>
      <c r="U81" s="107"/>
      <c r="V81" s="107"/>
      <c r="W81" s="107"/>
      <c r="X81" s="107"/>
      <c r="Y81" s="107"/>
      <c r="Z81" s="107"/>
    </row>
    <row r="82" spans="1:26" s="187" customFormat="1" ht="64.5" customHeight="1">
      <c r="A82" s="111" t="s">
        <v>150</v>
      </c>
      <c r="B82" s="536" t="s">
        <v>151</v>
      </c>
      <c r="C82" s="537"/>
      <c r="D82" s="538"/>
      <c r="E82" s="93"/>
      <c r="F82" s="105"/>
      <c r="G82" s="106">
        <f t="shared" si="3"/>
        <v>0</v>
      </c>
      <c r="H82" s="106"/>
      <c r="I82" s="106"/>
      <c r="J82" s="107">
        <f t="shared" si="1"/>
        <v>0</v>
      </c>
      <c r="K82" s="107"/>
      <c r="L82" s="107"/>
      <c r="M82" s="107"/>
      <c r="N82" s="107"/>
      <c r="O82" s="107"/>
      <c r="P82" s="107"/>
      <c r="Q82" s="107"/>
      <c r="R82" s="107"/>
      <c r="S82" s="107">
        <f t="shared" si="2"/>
        <v>0</v>
      </c>
      <c r="T82" s="107"/>
      <c r="U82" s="107"/>
      <c r="V82" s="107"/>
      <c r="W82" s="107"/>
      <c r="X82" s="107"/>
      <c r="Y82" s="107"/>
      <c r="Z82" s="107"/>
    </row>
    <row r="83" spans="1:26" s="108" customFormat="1" ht="64.5" customHeight="1">
      <c r="A83" s="109" t="s">
        <v>152</v>
      </c>
      <c r="B83" s="536" t="s">
        <v>153</v>
      </c>
      <c r="C83" s="537"/>
      <c r="D83" s="538"/>
      <c r="E83" s="93">
        <v>1</v>
      </c>
      <c r="F83" s="105">
        <v>12</v>
      </c>
      <c r="G83" s="106">
        <f t="shared" si="3"/>
        <v>10</v>
      </c>
      <c r="H83" s="106">
        <v>2</v>
      </c>
      <c r="I83" s="106"/>
      <c r="J83" s="107">
        <f t="shared" si="1"/>
        <v>7</v>
      </c>
      <c r="K83" s="107">
        <v>4</v>
      </c>
      <c r="L83" s="107">
        <v>2</v>
      </c>
      <c r="M83" s="107">
        <v>1</v>
      </c>
      <c r="N83" s="107"/>
      <c r="O83" s="107"/>
      <c r="P83" s="107"/>
      <c r="Q83" s="107"/>
      <c r="R83" s="107"/>
      <c r="S83" s="107">
        <f t="shared" si="2"/>
        <v>7</v>
      </c>
      <c r="T83" s="107"/>
      <c r="U83" s="107">
        <v>9</v>
      </c>
      <c r="V83" s="107">
        <v>1</v>
      </c>
      <c r="W83" s="107"/>
      <c r="X83" s="107"/>
      <c r="Y83" s="107">
        <v>4</v>
      </c>
      <c r="Z83" s="107"/>
    </row>
    <row r="84" spans="1:26" s="108" customFormat="1" ht="64.5" customHeight="1">
      <c r="A84" s="109" t="s">
        <v>154</v>
      </c>
      <c r="B84" s="524" t="s">
        <v>63</v>
      </c>
      <c r="C84" s="525"/>
      <c r="D84" s="526"/>
      <c r="E84" s="93">
        <v>2</v>
      </c>
      <c r="F84" s="105">
        <v>14</v>
      </c>
      <c r="G84" s="106">
        <f t="shared" si="3"/>
        <v>10</v>
      </c>
      <c r="H84" s="106">
        <v>4</v>
      </c>
      <c r="I84" s="106"/>
      <c r="J84" s="107">
        <f t="shared" si="1"/>
        <v>10</v>
      </c>
      <c r="K84" s="107">
        <v>6</v>
      </c>
      <c r="L84" s="107"/>
      <c r="M84" s="107">
        <v>2</v>
      </c>
      <c r="N84" s="107">
        <v>2</v>
      </c>
      <c r="O84" s="107"/>
      <c r="P84" s="107">
        <v>2</v>
      </c>
      <c r="Q84" s="107"/>
      <c r="R84" s="107"/>
      <c r="S84" s="107">
        <f t="shared" si="2"/>
        <v>10</v>
      </c>
      <c r="T84" s="107"/>
      <c r="U84" s="107">
        <v>14</v>
      </c>
      <c r="V84" s="107">
        <v>1</v>
      </c>
      <c r="W84" s="107"/>
      <c r="X84" s="107"/>
      <c r="Y84" s="107">
        <v>2</v>
      </c>
      <c r="Z84" s="107"/>
    </row>
    <row r="85" spans="1:26" s="119" customFormat="1" ht="64.5" customHeight="1">
      <c r="A85" s="116" t="s">
        <v>155</v>
      </c>
      <c r="B85" s="533" t="s">
        <v>156</v>
      </c>
      <c r="C85" s="534"/>
      <c r="D85" s="535"/>
      <c r="E85" s="112"/>
      <c r="F85" s="113"/>
      <c r="G85" s="106">
        <f t="shared" si="3"/>
        <v>0</v>
      </c>
      <c r="H85" s="114"/>
      <c r="I85" s="114"/>
      <c r="J85" s="107">
        <f t="shared" ref="J85:J134" si="4">N85+M85+L85+K85</f>
        <v>0</v>
      </c>
      <c r="K85" s="115"/>
      <c r="L85" s="115"/>
      <c r="M85" s="115"/>
      <c r="N85" s="107"/>
      <c r="O85" s="115"/>
      <c r="P85" s="115"/>
      <c r="Q85" s="115"/>
      <c r="R85" s="115"/>
      <c r="S85" s="107">
        <f t="shared" ref="S85:S134" si="5">K85+L85+M85+N85+R85</f>
        <v>0</v>
      </c>
      <c r="T85" s="115"/>
      <c r="U85" s="115"/>
      <c r="V85" s="115"/>
      <c r="W85" s="115"/>
      <c r="X85" s="115"/>
      <c r="Y85" s="115"/>
      <c r="Z85" s="115"/>
    </row>
    <row r="86" spans="1:26" s="108" customFormat="1" ht="64.5" customHeight="1">
      <c r="A86" s="109" t="s">
        <v>157</v>
      </c>
      <c r="B86" s="527" t="s">
        <v>158</v>
      </c>
      <c r="C86" s="528"/>
      <c r="D86" s="529"/>
      <c r="E86" s="93"/>
      <c r="F86" s="105">
        <v>1</v>
      </c>
      <c r="G86" s="106">
        <f t="shared" si="3"/>
        <v>1</v>
      </c>
      <c r="H86" s="106"/>
      <c r="I86" s="106"/>
      <c r="J86" s="107">
        <f t="shared" si="4"/>
        <v>0</v>
      </c>
      <c r="K86" s="107"/>
      <c r="L86" s="107"/>
      <c r="M86" s="107"/>
      <c r="N86" s="107"/>
      <c r="O86" s="107"/>
      <c r="P86" s="107"/>
      <c r="Q86" s="107"/>
      <c r="R86" s="107"/>
      <c r="S86" s="107">
        <f t="shared" si="5"/>
        <v>0</v>
      </c>
      <c r="T86" s="107"/>
      <c r="U86" s="107"/>
      <c r="V86" s="107"/>
      <c r="W86" s="107"/>
      <c r="X86" s="107"/>
      <c r="Y86" s="107">
        <v>1</v>
      </c>
      <c r="Z86" s="107"/>
    </row>
    <row r="87" spans="1:26" s="108" customFormat="1" ht="64.5" customHeight="1">
      <c r="A87" s="109" t="s">
        <v>159</v>
      </c>
      <c r="B87" s="524" t="s">
        <v>63</v>
      </c>
      <c r="C87" s="525"/>
      <c r="D87" s="526"/>
      <c r="E87" s="93"/>
      <c r="F87" s="105">
        <v>2</v>
      </c>
      <c r="G87" s="106">
        <f t="shared" si="3"/>
        <v>1</v>
      </c>
      <c r="H87" s="106">
        <v>1</v>
      </c>
      <c r="I87" s="106"/>
      <c r="J87" s="107">
        <f t="shared" si="4"/>
        <v>1</v>
      </c>
      <c r="K87" s="107"/>
      <c r="L87" s="107"/>
      <c r="M87" s="107">
        <v>1</v>
      </c>
      <c r="N87" s="107"/>
      <c r="O87" s="107"/>
      <c r="P87" s="107"/>
      <c r="Q87" s="107"/>
      <c r="R87" s="107"/>
      <c r="S87" s="107">
        <f t="shared" si="5"/>
        <v>1</v>
      </c>
      <c r="T87" s="107"/>
      <c r="U87" s="107">
        <v>2</v>
      </c>
      <c r="V87" s="107">
        <v>1</v>
      </c>
      <c r="W87" s="107"/>
      <c r="X87" s="107"/>
      <c r="Y87" s="107"/>
      <c r="Z87" s="107"/>
    </row>
    <row r="88" spans="1:26" s="120" customFormat="1" ht="64.5" customHeight="1">
      <c r="A88" s="118" t="s">
        <v>160</v>
      </c>
      <c r="B88" s="533" t="s">
        <v>161</v>
      </c>
      <c r="C88" s="534"/>
      <c r="D88" s="535"/>
      <c r="E88" s="112"/>
      <c r="F88" s="113"/>
      <c r="G88" s="106">
        <f t="shared" si="3"/>
        <v>0</v>
      </c>
      <c r="H88" s="114"/>
      <c r="I88" s="114"/>
      <c r="J88" s="107">
        <f t="shared" si="4"/>
        <v>0</v>
      </c>
      <c r="K88" s="115"/>
      <c r="L88" s="115"/>
      <c r="M88" s="115"/>
      <c r="N88" s="107"/>
      <c r="O88" s="115"/>
      <c r="P88" s="115"/>
      <c r="Q88" s="115"/>
      <c r="R88" s="115"/>
      <c r="S88" s="107">
        <f t="shared" si="5"/>
        <v>0</v>
      </c>
      <c r="T88" s="115"/>
      <c r="U88" s="115"/>
      <c r="V88" s="115"/>
      <c r="W88" s="115"/>
      <c r="X88" s="115"/>
      <c r="Y88" s="115"/>
      <c r="Z88" s="115"/>
    </row>
    <row r="89" spans="1:26" s="108" customFormat="1" ht="64.5" customHeight="1">
      <c r="A89" s="111" t="s">
        <v>162</v>
      </c>
      <c r="B89" s="527" t="s">
        <v>163</v>
      </c>
      <c r="C89" s="528"/>
      <c r="D89" s="529"/>
      <c r="E89" s="93"/>
      <c r="F89" s="105"/>
      <c r="G89" s="106">
        <f t="shared" si="3"/>
        <v>0</v>
      </c>
      <c r="H89" s="106"/>
      <c r="I89" s="106"/>
      <c r="J89" s="107">
        <f t="shared" si="4"/>
        <v>0</v>
      </c>
      <c r="K89" s="107"/>
      <c r="L89" s="107"/>
      <c r="M89" s="107"/>
      <c r="N89" s="107"/>
      <c r="O89" s="107"/>
      <c r="P89" s="107"/>
      <c r="Q89" s="107"/>
      <c r="R89" s="107"/>
      <c r="S89" s="107">
        <f t="shared" si="5"/>
        <v>0</v>
      </c>
      <c r="T89" s="107"/>
      <c r="U89" s="107"/>
      <c r="V89" s="107"/>
      <c r="W89" s="107"/>
      <c r="X89" s="107"/>
      <c r="Y89" s="107"/>
      <c r="Z89" s="107"/>
    </row>
    <row r="90" spans="1:26" s="108" customFormat="1" ht="64.5" customHeight="1">
      <c r="A90" s="111" t="s">
        <v>164</v>
      </c>
      <c r="B90" s="527" t="s">
        <v>165</v>
      </c>
      <c r="C90" s="528"/>
      <c r="D90" s="529"/>
      <c r="E90" s="93">
        <v>3</v>
      </c>
      <c r="F90" s="105">
        <v>16</v>
      </c>
      <c r="G90" s="106">
        <f t="shared" si="3"/>
        <v>14</v>
      </c>
      <c r="H90" s="106">
        <v>1</v>
      </c>
      <c r="I90" s="106">
        <v>1</v>
      </c>
      <c r="J90" s="107">
        <f t="shared" si="4"/>
        <v>11</v>
      </c>
      <c r="K90" s="107">
        <v>10</v>
      </c>
      <c r="L90" s="107"/>
      <c r="M90" s="107"/>
      <c r="N90" s="107">
        <v>1</v>
      </c>
      <c r="O90" s="107"/>
      <c r="P90" s="107">
        <v>1</v>
      </c>
      <c r="Q90" s="107"/>
      <c r="R90" s="107"/>
      <c r="S90" s="107">
        <f t="shared" si="5"/>
        <v>11</v>
      </c>
      <c r="T90" s="107"/>
      <c r="U90" s="107">
        <v>13</v>
      </c>
      <c r="V90" s="107"/>
      <c r="W90" s="107"/>
      <c r="X90" s="107"/>
      <c r="Y90" s="107">
        <v>6</v>
      </c>
      <c r="Z90" s="107"/>
    </row>
    <row r="91" spans="1:26" s="108" customFormat="1" ht="64.5" customHeight="1">
      <c r="A91" s="111" t="s">
        <v>166</v>
      </c>
      <c r="B91" s="527" t="s">
        <v>167</v>
      </c>
      <c r="C91" s="528"/>
      <c r="D91" s="529"/>
      <c r="E91" s="93"/>
      <c r="F91" s="105">
        <v>1</v>
      </c>
      <c r="G91" s="106">
        <f t="shared" si="3"/>
        <v>1</v>
      </c>
      <c r="H91" s="106"/>
      <c r="I91" s="106"/>
      <c r="J91" s="107">
        <f t="shared" si="4"/>
        <v>1</v>
      </c>
      <c r="K91" s="107">
        <v>1</v>
      </c>
      <c r="L91" s="107"/>
      <c r="M91" s="107"/>
      <c r="N91" s="107"/>
      <c r="O91" s="107"/>
      <c r="P91" s="107"/>
      <c r="Q91" s="107"/>
      <c r="R91" s="107"/>
      <c r="S91" s="107">
        <f t="shared" si="5"/>
        <v>1</v>
      </c>
      <c r="T91" s="107"/>
      <c r="U91" s="107">
        <v>1</v>
      </c>
      <c r="V91" s="107"/>
      <c r="W91" s="107"/>
      <c r="X91" s="107"/>
      <c r="Y91" s="107"/>
      <c r="Z91" s="107"/>
    </row>
    <row r="92" spans="1:26" s="108" customFormat="1" ht="64.5" customHeight="1">
      <c r="A92" s="109" t="s">
        <v>168</v>
      </c>
      <c r="B92" s="527" t="s">
        <v>169</v>
      </c>
      <c r="C92" s="528"/>
      <c r="D92" s="529"/>
      <c r="E92" s="93">
        <v>8</v>
      </c>
      <c r="F92" s="105">
        <v>60</v>
      </c>
      <c r="G92" s="106">
        <f t="shared" si="3"/>
        <v>49</v>
      </c>
      <c r="H92" s="106">
        <v>11</v>
      </c>
      <c r="I92" s="106"/>
      <c r="J92" s="107">
        <f t="shared" si="4"/>
        <v>46</v>
      </c>
      <c r="K92" s="107">
        <v>40</v>
      </c>
      <c r="L92" s="107"/>
      <c r="M92" s="107">
        <v>6</v>
      </c>
      <c r="N92" s="107"/>
      <c r="O92" s="107"/>
      <c r="P92" s="107"/>
      <c r="Q92" s="107"/>
      <c r="R92" s="107"/>
      <c r="S92" s="107">
        <f t="shared" si="5"/>
        <v>46</v>
      </c>
      <c r="T92" s="107"/>
      <c r="U92" s="107">
        <v>57</v>
      </c>
      <c r="V92" s="107"/>
      <c r="W92" s="107"/>
      <c r="X92" s="107">
        <v>1</v>
      </c>
      <c r="Y92" s="107">
        <v>11</v>
      </c>
      <c r="Z92" s="107"/>
    </row>
    <row r="93" spans="1:26" s="108" customFormat="1" ht="64.5" customHeight="1">
      <c r="A93" s="109" t="s">
        <v>170</v>
      </c>
      <c r="B93" s="527" t="s">
        <v>171</v>
      </c>
      <c r="C93" s="528"/>
      <c r="D93" s="529"/>
      <c r="E93" s="93"/>
      <c r="F93" s="105">
        <v>1</v>
      </c>
      <c r="G93" s="106">
        <f t="shared" si="3"/>
        <v>1</v>
      </c>
      <c r="H93" s="106"/>
      <c r="I93" s="106"/>
      <c r="J93" s="107">
        <f t="shared" si="4"/>
        <v>1</v>
      </c>
      <c r="K93" s="107"/>
      <c r="L93" s="107"/>
      <c r="M93" s="107">
        <v>1</v>
      </c>
      <c r="N93" s="107"/>
      <c r="O93" s="107"/>
      <c r="P93" s="107"/>
      <c r="Q93" s="107"/>
      <c r="R93" s="107"/>
      <c r="S93" s="107">
        <f t="shared" si="5"/>
        <v>1</v>
      </c>
      <c r="T93" s="107"/>
      <c r="U93" s="107">
        <v>1</v>
      </c>
      <c r="V93" s="107"/>
      <c r="W93" s="107"/>
      <c r="X93" s="107"/>
      <c r="Y93" s="107"/>
      <c r="Z93" s="107"/>
    </row>
    <row r="94" spans="1:26" s="108" customFormat="1" ht="64.5" customHeight="1">
      <c r="A94" s="109" t="s">
        <v>172</v>
      </c>
      <c r="B94" s="527" t="s">
        <v>173</v>
      </c>
      <c r="C94" s="528"/>
      <c r="D94" s="529"/>
      <c r="E94" s="93"/>
      <c r="F94" s="105">
        <v>4</v>
      </c>
      <c r="G94" s="106">
        <f t="shared" si="3"/>
        <v>3</v>
      </c>
      <c r="H94" s="106">
        <v>1</v>
      </c>
      <c r="I94" s="106"/>
      <c r="J94" s="107">
        <f t="shared" si="4"/>
        <v>3</v>
      </c>
      <c r="K94" s="107">
        <v>3</v>
      </c>
      <c r="L94" s="107"/>
      <c r="M94" s="107"/>
      <c r="N94" s="107"/>
      <c r="O94" s="107"/>
      <c r="P94" s="107"/>
      <c r="Q94" s="107"/>
      <c r="R94" s="107"/>
      <c r="S94" s="107">
        <f t="shared" si="5"/>
        <v>3</v>
      </c>
      <c r="T94" s="107"/>
      <c r="U94" s="107">
        <v>4</v>
      </c>
      <c r="V94" s="107"/>
      <c r="W94" s="107"/>
      <c r="X94" s="107"/>
      <c r="Y94" s="107"/>
      <c r="Z94" s="107"/>
    </row>
    <row r="95" spans="1:26" s="108" customFormat="1" ht="64.5" customHeight="1">
      <c r="A95" s="109" t="s">
        <v>174</v>
      </c>
      <c r="B95" s="524" t="s">
        <v>175</v>
      </c>
      <c r="C95" s="525"/>
      <c r="D95" s="526"/>
      <c r="E95" s="93"/>
      <c r="F95" s="105"/>
      <c r="G95" s="106">
        <f t="shared" si="3"/>
        <v>0</v>
      </c>
      <c r="H95" s="106"/>
      <c r="I95" s="106"/>
      <c r="J95" s="107">
        <f t="shared" si="4"/>
        <v>0</v>
      </c>
      <c r="K95" s="107"/>
      <c r="L95" s="107"/>
      <c r="M95" s="107"/>
      <c r="N95" s="107"/>
      <c r="O95" s="107"/>
      <c r="P95" s="107"/>
      <c r="Q95" s="107"/>
      <c r="R95" s="107"/>
      <c r="S95" s="107">
        <f t="shared" si="5"/>
        <v>0</v>
      </c>
      <c r="T95" s="107"/>
      <c r="U95" s="107"/>
      <c r="V95" s="107"/>
      <c r="W95" s="107"/>
      <c r="X95" s="107"/>
      <c r="Y95" s="107"/>
      <c r="Z95" s="107"/>
    </row>
    <row r="96" spans="1:26" s="108" customFormat="1" ht="64.5" customHeight="1">
      <c r="A96" s="109" t="s">
        <v>176</v>
      </c>
      <c r="B96" s="524" t="s">
        <v>177</v>
      </c>
      <c r="C96" s="525"/>
      <c r="D96" s="526"/>
      <c r="E96" s="93"/>
      <c r="F96" s="105"/>
      <c r="G96" s="106">
        <f t="shared" si="3"/>
        <v>0</v>
      </c>
      <c r="H96" s="106"/>
      <c r="I96" s="106"/>
      <c r="J96" s="107">
        <f t="shared" si="4"/>
        <v>0</v>
      </c>
      <c r="K96" s="107"/>
      <c r="L96" s="107"/>
      <c r="M96" s="107"/>
      <c r="N96" s="107"/>
      <c r="O96" s="107"/>
      <c r="P96" s="107"/>
      <c r="Q96" s="107"/>
      <c r="R96" s="107"/>
      <c r="S96" s="107">
        <f t="shared" si="5"/>
        <v>0</v>
      </c>
      <c r="T96" s="107"/>
      <c r="U96" s="107"/>
      <c r="V96" s="107"/>
      <c r="W96" s="107"/>
      <c r="X96" s="107"/>
      <c r="Y96" s="107"/>
      <c r="Z96" s="107"/>
    </row>
    <row r="97" spans="1:26" s="108" customFormat="1" ht="64.5" customHeight="1">
      <c r="A97" s="109" t="s">
        <v>178</v>
      </c>
      <c r="B97" s="527" t="s">
        <v>179</v>
      </c>
      <c r="C97" s="528"/>
      <c r="D97" s="529"/>
      <c r="E97" s="93"/>
      <c r="F97" s="105">
        <v>32</v>
      </c>
      <c r="G97" s="106">
        <f t="shared" si="3"/>
        <v>24</v>
      </c>
      <c r="H97" s="106">
        <v>5</v>
      </c>
      <c r="I97" s="106">
        <v>3</v>
      </c>
      <c r="J97" s="107">
        <f t="shared" si="4"/>
        <v>17</v>
      </c>
      <c r="K97" s="107">
        <v>10</v>
      </c>
      <c r="L97" s="107">
        <v>2</v>
      </c>
      <c r="M97" s="107">
        <v>3</v>
      </c>
      <c r="N97" s="107">
        <v>2</v>
      </c>
      <c r="O97" s="107"/>
      <c r="P97" s="107">
        <v>2</v>
      </c>
      <c r="Q97" s="107"/>
      <c r="R97" s="107"/>
      <c r="S97" s="107">
        <f t="shared" si="5"/>
        <v>17</v>
      </c>
      <c r="T97" s="107">
        <v>1</v>
      </c>
      <c r="U97" s="107">
        <v>26</v>
      </c>
      <c r="V97" s="107"/>
      <c r="W97" s="107"/>
      <c r="X97" s="107"/>
      <c r="Y97" s="107">
        <v>6</v>
      </c>
      <c r="Z97" s="107"/>
    </row>
    <row r="98" spans="1:26" s="108" customFormat="1" ht="64.5" customHeight="1">
      <c r="A98" s="109" t="s">
        <v>180</v>
      </c>
      <c r="B98" s="524" t="s">
        <v>181</v>
      </c>
      <c r="C98" s="525"/>
      <c r="D98" s="526"/>
      <c r="E98" s="93">
        <v>4</v>
      </c>
      <c r="F98" s="105">
        <v>8</v>
      </c>
      <c r="G98" s="106">
        <f t="shared" si="3"/>
        <v>8</v>
      </c>
      <c r="H98" s="106"/>
      <c r="I98" s="106"/>
      <c r="J98" s="107">
        <f t="shared" si="4"/>
        <v>10</v>
      </c>
      <c r="K98" s="107">
        <v>9</v>
      </c>
      <c r="L98" s="107">
        <v>1</v>
      </c>
      <c r="M98" s="107"/>
      <c r="N98" s="107"/>
      <c r="O98" s="107"/>
      <c r="P98" s="107"/>
      <c r="Q98" s="107"/>
      <c r="R98" s="107"/>
      <c r="S98" s="107">
        <f t="shared" si="5"/>
        <v>10</v>
      </c>
      <c r="T98" s="107"/>
      <c r="U98" s="107">
        <v>10</v>
      </c>
      <c r="V98" s="107"/>
      <c r="W98" s="107"/>
      <c r="X98" s="107"/>
      <c r="Y98" s="107">
        <v>2</v>
      </c>
      <c r="Z98" s="107"/>
    </row>
    <row r="99" spans="1:26" s="108" customFormat="1" ht="64.5" customHeight="1">
      <c r="A99" s="109" t="s">
        <v>182</v>
      </c>
      <c r="B99" s="524" t="s">
        <v>183</v>
      </c>
      <c r="C99" s="525"/>
      <c r="D99" s="526"/>
      <c r="E99" s="93"/>
      <c r="F99" s="105"/>
      <c r="G99" s="106">
        <f t="shared" si="3"/>
        <v>0</v>
      </c>
      <c r="H99" s="106"/>
      <c r="I99" s="106"/>
      <c r="J99" s="107">
        <f t="shared" si="4"/>
        <v>0</v>
      </c>
      <c r="K99" s="107"/>
      <c r="L99" s="107"/>
      <c r="M99" s="107"/>
      <c r="N99" s="107"/>
      <c r="O99" s="107"/>
      <c r="P99" s="107"/>
      <c r="Q99" s="107"/>
      <c r="R99" s="107"/>
      <c r="S99" s="107">
        <f t="shared" si="5"/>
        <v>0</v>
      </c>
      <c r="T99" s="107"/>
      <c r="U99" s="107"/>
      <c r="V99" s="107"/>
      <c r="W99" s="107"/>
      <c r="X99" s="107"/>
      <c r="Y99" s="107"/>
      <c r="Z99" s="107"/>
    </row>
    <row r="100" spans="1:26" s="108" customFormat="1" ht="64.5" customHeight="1">
      <c r="A100" s="109" t="s">
        <v>184</v>
      </c>
      <c r="B100" s="524" t="s">
        <v>185</v>
      </c>
      <c r="C100" s="525"/>
      <c r="D100" s="526"/>
      <c r="E100" s="93">
        <v>4</v>
      </c>
      <c r="F100" s="105">
        <v>23</v>
      </c>
      <c r="G100" s="106">
        <f t="shared" si="3"/>
        <v>21</v>
      </c>
      <c r="H100" s="106">
        <v>1</v>
      </c>
      <c r="I100" s="106">
        <v>1</v>
      </c>
      <c r="J100" s="107">
        <f t="shared" si="4"/>
        <v>22</v>
      </c>
      <c r="K100" s="107">
        <v>19</v>
      </c>
      <c r="L100" s="107"/>
      <c r="M100" s="107">
        <v>1</v>
      </c>
      <c r="N100" s="107">
        <v>2</v>
      </c>
      <c r="O100" s="107"/>
      <c r="P100" s="107">
        <v>1</v>
      </c>
      <c r="Q100" s="107">
        <v>1</v>
      </c>
      <c r="R100" s="107"/>
      <c r="S100" s="107">
        <f t="shared" si="5"/>
        <v>22</v>
      </c>
      <c r="T100" s="107">
        <v>1</v>
      </c>
      <c r="U100" s="107">
        <v>25</v>
      </c>
      <c r="V100" s="107"/>
      <c r="W100" s="107"/>
      <c r="X100" s="107"/>
      <c r="Y100" s="107">
        <v>2</v>
      </c>
      <c r="Z100" s="107"/>
    </row>
    <row r="101" spans="1:26" s="108" customFormat="1" ht="64.5" customHeight="1">
      <c r="A101" s="109" t="s">
        <v>186</v>
      </c>
      <c r="B101" s="524" t="s">
        <v>187</v>
      </c>
      <c r="C101" s="525"/>
      <c r="D101" s="526"/>
      <c r="E101" s="93"/>
      <c r="F101" s="105">
        <v>7</v>
      </c>
      <c r="G101" s="106">
        <f t="shared" si="3"/>
        <v>7</v>
      </c>
      <c r="H101" s="106"/>
      <c r="I101" s="106"/>
      <c r="J101" s="107">
        <f t="shared" si="4"/>
        <v>6</v>
      </c>
      <c r="K101" s="107">
        <v>5</v>
      </c>
      <c r="L101" s="107"/>
      <c r="M101" s="107"/>
      <c r="N101" s="107">
        <v>1</v>
      </c>
      <c r="O101" s="107"/>
      <c r="P101" s="107">
        <v>1</v>
      </c>
      <c r="Q101" s="107"/>
      <c r="R101" s="107"/>
      <c r="S101" s="107">
        <f t="shared" si="5"/>
        <v>6</v>
      </c>
      <c r="T101" s="107"/>
      <c r="U101" s="107">
        <v>6</v>
      </c>
      <c r="V101" s="107"/>
      <c r="W101" s="107"/>
      <c r="X101" s="107"/>
      <c r="Y101" s="107">
        <v>1</v>
      </c>
      <c r="Z101" s="107"/>
    </row>
    <row r="102" spans="1:26" s="108" customFormat="1" ht="64.5" customHeight="1">
      <c r="A102" s="109" t="s">
        <v>188</v>
      </c>
      <c r="B102" s="524" t="s">
        <v>189</v>
      </c>
      <c r="C102" s="525"/>
      <c r="D102" s="526"/>
      <c r="E102" s="93">
        <v>1</v>
      </c>
      <c r="F102" s="105"/>
      <c r="G102" s="106">
        <f t="shared" si="3"/>
        <v>0</v>
      </c>
      <c r="H102" s="106"/>
      <c r="I102" s="106"/>
      <c r="J102" s="107">
        <f t="shared" si="4"/>
        <v>1</v>
      </c>
      <c r="K102" s="107"/>
      <c r="L102" s="107"/>
      <c r="M102" s="107">
        <v>1</v>
      </c>
      <c r="N102" s="107"/>
      <c r="O102" s="107"/>
      <c r="P102" s="107"/>
      <c r="Q102" s="107"/>
      <c r="R102" s="107"/>
      <c r="S102" s="107">
        <f t="shared" si="5"/>
        <v>1</v>
      </c>
      <c r="T102" s="107"/>
      <c r="U102" s="107">
        <v>1</v>
      </c>
      <c r="V102" s="107">
        <v>1</v>
      </c>
      <c r="W102" s="107"/>
      <c r="X102" s="107"/>
      <c r="Y102" s="107"/>
      <c r="Z102" s="107"/>
    </row>
    <row r="103" spans="1:26" s="108" customFormat="1" ht="64.5" customHeight="1">
      <c r="A103" s="109" t="s">
        <v>190</v>
      </c>
      <c r="B103" s="524" t="s">
        <v>191</v>
      </c>
      <c r="C103" s="525"/>
      <c r="D103" s="526"/>
      <c r="E103" s="93"/>
      <c r="F103" s="105"/>
      <c r="G103" s="106">
        <f t="shared" si="3"/>
        <v>0</v>
      </c>
      <c r="H103" s="106"/>
      <c r="I103" s="106"/>
      <c r="J103" s="107">
        <f t="shared" si="4"/>
        <v>0</v>
      </c>
      <c r="K103" s="107"/>
      <c r="L103" s="107"/>
      <c r="M103" s="107"/>
      <c r="N103" s="107"/>
      <c r="O103" s="107"/>
      <c r="P103" s="107"/>
      <c r="Q103" s="107"/>
      <c r="R103" s="107"/>
      <c r="S103" s="107">
        <f t="shared" si="5"/>
        <v>0</v>
      </c>
      <c r="T103" s="107"/>
      <c r="U103" s="107"/>
      <c r="V103" s="107"/>
      <c r="W103" s="107"/>
      <c r="X103" s="107"/>
      <c r="Y103" s="107"/>
      <c r="Z103" s="107"/>
    </row>
    <row r="104" spans="1:26" s="108" customFormat="1" ht="64.5" customHeight="1">
      <c r="A104" s="109" t="s">
        <v>192</v>
      </c>
      <c r="B104" s="524" t="s">
        <v>193</v>
      </c>
      <c r="C104" s="525"/>
      <c r="D104" s="526"/>
      <c r="E104" s="93">
        <v>4</v>
      </c>
      <c r="F104" s="105">
        <v>38</v>
      </c>
      <c r="G104" s="106">
        <f t="shared" si="3"/>
        <v>35</v>
      </c>
      <c r="H104" s="106">
        <v>3</v>
      </c>
      <c r="I104" s="106"/>
      <c r="J104" s="107">
        <f t="shared" si="4"/>
        <v>30</v>
      </c>
      <c r="K104" s="107">
        <v>27</v>
      </c>
      <c r="L104" s="107">
        <v>2</v>
      </c>
      <c r="M104" s="107"/>
      <c r="N104" s="107">
        <v>1</v>
      </c>
      <c r="O104" s="107"/>
      <c r="P104" s="107">
        <v>1</v>
      </c>
      <c r="Q104" s="107"/>
      <c r="R104" s="107"/>
      <c r="S104" s="107">
        <f t="shared" si="5"/>
        <v>30</v>
      </c>
      <c r="T104" s="107">
        <v>1</v>
      </c>
      <c r="U104" s="107">
        <v>34</v>
      </c>
      <c r="V104" s="107"/>
      <c r="W104" s="107"/>
      <c r="X104" s="107"/>
      <c r="Y104" s="107">
        <v>8</v>
      </c>
      <c r="Z104" s="107"/>
    </row>
    <row r="105" spans="1:26" s="108" customFormat="1" ht="64.5" customHeight="1">
      <c r="A105" s="109" t="s">
        <v>194</v>
      </c>
      <c r="B105" s="524" t="s">
        <v>195</v>
      </c>
      <c r="C105" s="525"/>
      <c r="D105" s="526"/>
      <c r="E105" s="93"/>
      <c r="F105" s="105">
        <v>5</v>
      </c>
      <c r="G105" s="106">
        <f t="shared" si="3"/>
        <v>3</v>
      </c>
      <c r="H105" s="106">
        <v>1</v>
      </c>
      <c r="I105" s="106">
        <v>1</v>
      </c>
      <c r="J105" s="107">
        <f t="shared" si="4"/>
        <v>0</v>
      </c>
      <c r="K105" s="107"/>
      <c r="L105" s="107"/>
      <c r="M105" s="107"/>
      <c r="N105" s="107"/>
      <c r="O105" s="107"/>
      <c r="P105" s="107"/>
      <c r="Q105" s="107"/>
      <c r="R105" s="107"/>
      <c r="S105" s="107">
        <f t="shared" si="5"/>
        <v>0</v>
      </c>
      <c r="T105" s="107"/>
      <c r="U105" s="107">
        <v>2</v>
      </c>
      <c r="V105" s="107"/>
      <c r="W105" s="107"/>
      <c r="X105" s="107"/>
      <c r="Y105" s="107">
        <v>3</v>
      </c>
      <c r="Z105" s="107"/>
    </row>
    <row r="106" spans="1:26" s="108" customFormat="1" ht="64.5" customHeight="1">
      <c r="A106" s="109" t="s">
        <v>196</v>
      </c>
      <c r="B106" s="524" t="s">
        <v>197</v>
      </c>
      <c r="C106" s="525"/>
      <c r="D106" s="526"/>
      <c r="E106" s="93"/>
      <c r="F106" s="105"/>
      <c r="G106" s="106">
        <f t="shared" si="3"/>
        <v>0</v>
      </c>
      <c r="H106" s="106"/>
      <c r="I106" s="106"/>
      <c r="J106" s="107">
        <f t="shared" si="4"/>
        <v>0</v>
      </c>
      <c r="K106" s="107"/>
      <c r="L106" s="107"/>
      <c r="M106" s="107"/>
      <c r="N106" s="107"/>
      <c r="O106" s="107"/>
      <c r="P106" s="107"/>
      <c r="Q106" s="107"/>
      <c r="R106" s="107"/>
      <c r="S106" s="107">
        <f t="shared" si="5"/>
        <v>0</v>
      </c>
      <c r="T106" s="107"/>
      <c r="U106" s="107"/>
      <c r="V106" s="107"/>
      <c r="W106" s="107"/>
      <c r="X106" s="107"/>
      <c r="Y106" s="107"/>
      <c r="Z106" s="107"/>
    </row>
    <row r="107" spans="1:26" s="108" customFormat="1" ht="64.5" customHeight="1">
      <c r="A107" s="109" t="s">
        <v>198</v>
      </c>
      <c r="B107" s="527" t="s">
        <v>199</v>
      </c>
      <c r="C107" s="528"/>
      <c r="D107" s="529"/>
      <c r="E107" s="93"/>
      <c r="F107" s="105"/>
      <c r="G107" s="106">
        <f t="shared" si="3"/>
        <v>0</v>
      </c>
      <c r="H107" s="106"/>
      <c r="I107" s="106"/>
      <c r="J107" s="107">
        <f t="shared" si="4"/>
        <v>0</v>
      </c>
      <c r="K107" s="107"/>
      <c r="L107" s="107"/>
      <c r="M107" s="107"/>
      <c r="N107" s="107"/>
      <c r="O107" s="107"/>
      <c r="P107" s="107"/>
      <c r="Q107" s="107"/>
      <c r="R107" s="107"/>
      <c r="S107" s="107">
        <f t="shared" si="5"/>
        <v>0</v>
      </c>
      <c r="T107" s="107"/>
      <c r="U107" s="107"/>
      <c r="V107" s="107"/>
      <c r="W107" s="107"/>
      <c r="X107" s="107"/>
      <c r="Y107" s="107"/>
      <c r="Z107" s="107"/>
    </row>
    <row r="108" spans="1:26" s="108" customFormat="1" ht="64.5" customHeight="1">
      <c r="A108" s="109" t="s">
        <v>200</v>
      </c>
      <c r="B108" s="527" t="s">
        <v>201</v>
      </c>
      <c r="C108" s="528"/>
      <c r="D108" s="529"/>
      <c r="E108" s="93"/>
      <c r="F108" s="105"/>
      <c r="G108" s="106">
        <f t="shared" ref="G108:G134" si="6">F108-(H108+I108)</f>
        <v>0</v>
      </c>
      <c r="H108" s="106"/>
      <c r="I108" s="106"/>
      <c r="J108" s="107">
        <f t="shared" si="4"/>
        <v>0</v>
      </c>
      <c r="K108" s="107"/>
      <c r="L108" s="107"/>
      <c r="M108" s="107"/>
      <c r="N108" s="107"/>
      <c r="O108" s="107"/>
      <c r="P108" s="107"/>
      <c r="Q108" s="107"/>
      <c r="R108" s="107"/>
      <c r="S108" s="107">
        <f t="shared" si="5"/>
        <v>0</v>
      </c>
      <c r="T108" s="107"/>
      <c r="U108" s="107"/>
      <c r="V108" s="107"/>
      <c r="W108" s="107"/>
      <c r="X108" s="107"/>
      <c r="Y108" s="107"/>
      <c r="Z108" s="107"/>
    </row>
    <row r="109" spans="1:26" s="108" customFormat="1" ht="64.5" customHeight="1">
      <c r="A109" s="109" t="s">
        <v>202</v>
      </c>
      <c r="B109" s="524" t="s">
        <v>63</v>
      </c>
      <c r="C109" s="525"/>
      <c r="D109" s="526"/>
      <c r="E109" s="93">
        <v>2</v>
      </c>
      <c r="F109" s="105">
        <v>6</v>
      </c>
      <c r="G109" s="106">
        <f t="shared" si="6"/>
        <v>4</v>
      </c>
      <c r="H109" s="106">
        <v>2</v>
      </c>
      <c r="I109" s="106"/>
      <c r="J109" s="107">
        <f t="shared" si="4"/>
        <v>5</v>
      </c>
      <c r="K109" s="107">
        <v>4</v>
      </c>
      <c r="L109" s="107"/>
      <c r="M109" s="107"/>
      <c r="N109" s="107">
        <v>1</v>
      </c>
      <c r="O109" s="107"/>
      <c r="P109" s="107">
        <v>1</v>
      </c>
      <c r="Q109" s="107"/>
      <c r="R109" s="107"/>
      <c r="S109" s="107">
        <f t="shared" si="5"/>
        <v>5</v>
      </c>
      <c r="T109" s="107"/>
      <c r="U109" s="107">
        <v>7</v>
      </c>
      <c r="V109" s="107"/>
      <c r="W109" s="107"/>
      <c r="X109" s="107"/>
      <c r="Y109" s="107">
        <v>1</v>
      </c>
      <c r="Z109" s="107"/>
    </row>
    <row r="110" spans="1:26" s="119" customFormat="1" ht="64.5" customHeight="1">
      <c r="A110" s="118" t="s">
        <v>203</v>
      </c>
      <c r="B110" s="533" t="s">
        <v>204</v>
      </c>
      <c r="C110" s="534"/>
      <c r="D110" s="535"/>
      <c r="E110" s="112"/>
      <c r="F110" s="113"/>
      <c r="G110" s="106">
        <f t="shared" si="6"/>
        <v>0</v>
      </c>
      <c r="H110" s="114"/>
      <c r="I110" s="114"/>
      <c r="J110" s="107">
        <f t="shared" si="4"/>
        <v>0</v>
      </c>
      <c r="K110" s="115"/>
      <c r="L110" s="115"/>
      <c r="M110" s="115"/>
      <c r="N110" s="107"/>
      <c r="O110" s="115"/>
      <c r="P110" s="115"/>
      <c r="Q110" s="115"/>
      <c r="R110" s="115"/>
      <c r="S110" s="107">
        <f t="shared" si="5"/>
        <v>0</v>
      </c>
      <c r="T110" s="115"/>
      <c r="U110" s="115"/>
      <c r="V110" s="115"/>
      <c r="W110" s="115"/>
      <c r="X110" s="115"/>
      <c r="Y110" s="115"/>
      <c r="Z110" s="115"/>
    </row>
    <row r="111" spans="1:26" s="108" customFormat="1" ht="64.5" customHeight="1">
      <c r="A111" s="109" t="s">
        <v>205</v>
      </c>
      <c r="B111" s="527" t="s">
        <v>206</v>
      </c>
      <c r="C111" s="528"/>
      <c r="D111" s="529"/>
      <c r="E111" s="93"/>
      <c r="F111" s="105"/>
      <c r="G111" s="106">
        <f t="shared" si="6"/>
        <v>0</v>
      </c>
      <c r="H111" s="106"/>
      <c r="I111" s="106"/>
      <c r="J111" s="107">
        <f t="shared" si="4"/>
        <v>0</v>
      </c>
      <c r="K111" s="107"/>
      <c r="L111" s="107"/>
      <c r="M111" s="107"/>
      <c r="N111" s="107"/>
      <c r="O111" s="107"/>
      <c r="P111" s="107"/>
      <c r="Q111" s="107"/>
      <c r="R111" s="107"/>
      <c r="S111" s="107">
        <f t="shared" si="5"/>
        <v>0</v>
      </c>
      <c r="T111" s="107"/>
      <c r="U111" s="107"/>
      <c r="V111" s="107"/>
      <c r="W111" s="107"/>
      <c r="X111" s="107"/>
      <c r="Y111" s="107"/>
      <c r="Z111" s="107"/>
    </row>
    <row r="112" spans="1:26" s="108" customFormat="1" ht="64.5" customHeight="1">
      <c r="A112" s="109" t="s">
        <v>207</v>
      </c>
      <c r="B112" s="527" t="s">
        <v>208</v>
      </c>
      <c r="C112" s="528"/>
      <c r="D112" s="529"/>
      <c r="E112" s="93"/>
      <c r="F112" s="105"/>
      <c r="G112" s="106">
        <f t="shared" si="6"/>
        <v>0</v>
      </c>
      <c r="H112" s="106"/>
      <c r="I112" s="106"/>
      <c r="J112" s="107">
        <f t="shared" si="4"/>
        <v>0</v>
      </c>
      <c r="K112" s="107"/>
      <c r="L112" s="107"/>
      <c r="M112" s="107"/>
      <c r="N112" s="107"/>
      <c r="O112" s="107"/>
      <c r="P112" s="107"/>
      <c r="Q112" s="107"/>
      <c r="R112" s="107"/>
      <c r="S112" s="107">
        <f t="shared" si="5"/>
        <v>0</v>
      </c>
      <c r="T112" s="107"/>
      <c r="U112" s="107"/>
      <c r="V112" s="107"/>
      <c r="W112" s="107"/>
      <c r="X112" s="107"/>
      <c r="Y112" s="107"/>
      <c r="Z112" s="107"/>
    </row>
    <row r="113" spans="1:26" s="108" customFormat="1" ht="64.5" customHeight="1">
      <c r="A113" s="109" t="s">
        <v>209</v>
      </c>
      <c r="B113" s="524" t="s">
        <v>63</v>
      </c>
      <c r="C113" s="525"/>
      <c r="D113" s="526"/>
      <c r="E113" s="93"/>
      <c r="F113" s="105"/>
      <c r="G113" s="106">
        <f t="shared" si="6"/>
        <v>0</v>
      </c>
      <c r="H113" s="106"/>
      <c r="I113" s="106"/>
      <c r="J113" s="107">
        <f t="shared" si="4"/>
        <v>0</v>
      </c>
      <c r="K113" s="107"/>
      <c r="L113" s="107"/>
      <c r="M113" s="107"/>
      <c r="N113" s="107"/>
      <c r="O113" s="107"/>
      <c r="P113" s="107"/>
      <c r="Q113" s="107"/>
      <c r="R113" s="107"/>
      <c r="S113" s="107">
        <f t="shared" si="5"/>
        <v>0</v>
      </c>
      <c r="T113" s="107"/>
      <c r="U113" s="107"/>
      <c r="V113" s="107"/>
      <c r="W113" s="107"/>
      <c r="X113" s="107"/>
      <c r="Y113" s="107"/>
      <c r="Z113" s="107"/>
    </row>
    <row r="114" spans="1:26" s="117" customFormat="1" ht="64.5" customHeight="1">
      <c r="A114" s="118" t="s">
        <v>210</v>
      </c>
      <c r="B114" s="533" t="s">
        <v>211</v>
      </c>
      <c r="C114" s="534"/>
      <c r="D114" s="535"/>
      <c r="E114" s="112"/>
      <c r="F114" s="113"/>
      <c r="G114" s="106">
        <f t="shared" si="6"/>
        <v>0</v>
      </c>
      <c r="H114" s="114"/>
      <c r="I114" s="114"/>
      <c r="J114" s="107">
        <f t="shared" si="4"/>
        <v>0</v>
      </c>
      <c r="K114" s="115"/>
      <c r="L114" s="115"/>
      <c r="M114" s="115"/>
      <c r="N114" s="107"/>
      <c r="O114" s="115"/>
      <c r="P114" s="115"/>
      <c r="Q114" s="115"/>
      <c r="R114" s="115"/>
      <c r="S114" s="107">
        <f t="shared" si="5"/>
        <v>0</v>
      </c>
      <c r="T114" s="115"/>
      <c r="U114" s="115"/>
      <c r="V114" s="115"/>
      <c r="W114" s="115"/>
      <c r="X114" s="115"/>
      <c r="Y114" s="115"/>
      <c r="Z114" s="107"/>
    </row>
    <row r="115" spans="1:26" s="108" customFormat="1" ht="64.5" customHeight="1">
      <c r="A115" s="109" t="s">
        <v>212</v>
      </c>
      <c r="B115" s="527" t="s">
        <v>213</v>
      </c>
      <c r="C115" s="528"/>
      <c r="D115" s="529"/>
      <c r="E115" s="93"/>
      <c r="F115" s="105">
        <v>3</v>
      </c>
      <c r="G115" s="106">
        <f t="shared" si="6"/>
        <v>2</v>
      </c>
      <c r="H115" s="106">
        <v>1</v>
      </c>
      <c r="I115" s="106"/>
      <c r="J115" s="107">
        <f t="shared" si="4"/>
        <v>2</v>
      </c>
      <c r="K115" s="107"/>
      <c r="L115" s="107"/>
      <c r="M115" s="107">
        <v>1</v>
      </c>
      <c r="N115" s="107">
        <v>1</v>
      </c>
      <c r="O115" s="107"/>
      <c r="P115" s="107">
        <v>1</v>
      </c>
      <c r="Q115" s="107"/>
      <c r="R115" s="107"/>
      <c r="S115" s="107">
        <f t="shared" si="5"/>
        <v>2</v>
      </c>
      <c r="T115" s="107"/>
      <c r="U115" s="107">
        <v>3</v>
      </c>
      <c r="V115" s="107"/>
      <c r="W115" s="107"/>
      <c r="X115" s="107"/>
      <c r="Y115" s="107"/>
      <c r="Z115" s="107"/>
    </row>
    <row r="116" spans="1:26" s="108" customFormat="1" ht="64.5" customHeight="1">
      <c r="A116" s="109" t="s">
        <v>214</v>
      </c>
      <c r="B116" s="527" t="s">
        <v>215</v>
      </c>
      <c r="C116" s="528"/>
      <c r="D116" s="529"/>
      <c r="E116" s="93"/>
      <c r="F116" s="105">
        <v>1</v>
      </c>
      <c r="G116" s="106">
        <f t="shared" si="6"/>
        <v>1</v>
      </c>
      <c r="H116" s="106"/>
      <c r="I116" s="106"/>
      <c r="J116" s="107">
        <f t="shared" si="4"/>
        <v>0</v>
      </c>
      <c r="K116" s="107"/>
      <c r="L116" s="107"/>
      <c r="M116" s="107"/>
      <c r="N116" s="107"/>
      <c r="O116" s="107"/>
      <c r="P116" s="107"/>
      <c r="Q116" s="107"/>
      <c r="R116" s="107"/>
      <c r="S116" s="107">
        <f t="shared" si="5"/>
        <v>0</v>
      </c>
      <c r="T116" s="107"/>
      <c r="U116" s="107"/>
      <c r="V116" s="107"/>
      <c r="W116" s="107"/>
      <c r="X116" s="107"/>
      <c r="Y116" s="107">
        <v>1</v>
      </c>
      <c r="Z116" s="107"/>
    </row>
    <row r="117" spans="1:26" s="108" customFormat="1" ht="64.5" customHeight="1">
      <c r="A117" s="109" t="s">
        <v>216</v>
      </c>
      <c r="B117" s="527" t="s">
        <v>217</v>
      </c>
      <c r="C117" s="528"/>
      <c r="D117" s="529"/>
      <c r="E117" s="93"/>
      <c r="F117" s="105"/>
      <c r="G117" s="106">
        <f t="shared" si="6"/>
        <v>0</v>
      </c>
      <c r="H117" s="106"/>
      <c r="I117" s="106"/>
      <c r="J117" s="107">
        <f t="shared" si="4"/>
        <v>0</v>
      </c>
      <c r="K117" s="107"/>
      <c r="L117" s="107"/>
      <c r="M117" s="107"/>
      <c r="N117" s="107"/>
      <c r="O117" s="107"/>
      <c r="P117" s="107"/>
      <c r="Q117" s="107"/>
      <c r="R117" s="107"/>
      <c r="S117" s="107">
        <f t="shared" si="5"/>
        <v>0</v>
      </c>
      <c r="T117" s="107"/>
      <c r="U117" s="107"/>
      <c r="V117" s="107"/>
      <c r="W117" s="107"/>
      <c r="X117" s="107"/>
      <c r="Y117" s="107"/>
      <c r="Z117" s="107"/>
    </row>
    <row r="118" spans="1:26" s="108" customFormat="1" ht="64.5" customHeight="1">
      <c r="A118" s="109" t="s">
        <v>218</v>
      </c>
      <c r="B118" s="527" t="s">
        <v>219</v>
      </c>
      <c r="C118" s="528"/>
      <c r="D118" s="529"/>
      <c r="E118" s="93"/>
      <c r="F118" s="105">
        <v>1</v>
      </c>
      <c r="G118" s="106">
        <f t="shared" si="6"/>
        <v>1</v>
      </c>
      <c r="H118" s="106"/>
      <c r="I118" s="106"/>
      <c r="J118" s="107">
        <f t="shared" si="4"/>
        <v>1</v>
      </c>
      <c r="K118" s="107"/>
      <c r="L118" s="107"/>
      <c r="M118" s="107"/>
      <c r="N118" s="107">
        <v>1</v>
      </c>
      <c r="O118" s="107"/>
      <c r="P118" s="107">
        <v>1</v>
      </c>
      <c r="Q118" s="107"/>
      <c r="R118" s="107"/>
      <c r="S118" s="107">
        <f t="shared" si="5"/>
        <v>1</v>
      </c>
      <c r="T118" s="107"/>
      <c r="U118" s="107">
        <v>1</v>
      </c>
      <c r="V118" s="107"/>
      <c r="W118" s="107"/>
      <c r="X118" s="107"/>
      <c r="Y118" s="107"/>
      <c r="Z118" s="107"/>
    </row>
    <row r="119" spans="1:26" s="108" customFormat="1" ht="64.5" customHeight="1">
      <c r="A119" s="109" t="s">
        <v>220</v>
      </c>
      <c r="B119" s="527" t="s">
        <v>221</v>
      </c>
      <c r="C119" s="528"/>
      <c r="D119" s="529"/>
      <c r="E119" s="93">
        <v>0</v>
      </c>
      <c r="F119" s="105">
        <v>2</v>
      </c>
      <c r="G119" s="106">
        <f t="shared" si="6"/>
        <v>2</v>
      </c>
      <c r="H119" s="106"/>
      <c r="I119" s="106"/>
      <c r="J119" s="107">
        <f t="shared" si="4"/>
        <v>2</v>
      </c>
      <c r="K119" s="107"/>
      <c r="L119" s="107">
        <v>1</v>
      </c>
      <c r="M119" s="107">
        <v>1</v>
      </c>
      <c r="N119" s="107"/>
      <c r="O119" s="107"/>
      <c r="P119" s="107"/>
      <c r="Q119" s="107"/>
      <c r="R119" s="107"/>
      <c r="S119" s="107">
        <f t="shared" si="5"/>
        <v>2</v>
      </c>
      <c r="T119" s="107"/>
      <c r="U119" s="107">
        <v>2</v>
      </c>
      <c r="V119" s="107">
        <v>1</v>
      </c>
      <c r="W119" s="107"/>
      <c r="X119" s="107"/>
      <c r="Y119" s="107"/>
      <c r="Z119" s="107"/>
    </row>
    <row r="120" spans="1:26" s="108" customFormat="1" ht="64.5" customHeight="1">
      <c r="A120" s="109" t="s">
        <v>222</v>
      </c>
      <c r="B120" s="524" t="s">
        <v>63</v>
      </c>
      <c r="C120" s="525"/>
      <c r="D120" s="526"/>
      <c r="E120" s="93">
        <v>1</v>
      </c>
      <c r="F120" s="105">
        <v>4</v>
      </c>
      <c r="G120" s="106">
        <f t="shared" si="6"/>
        <v>3</v>
      </c>
      <c r="H120" s="106">
        <v>1</v>
      </c>
      <c r="I120" s="106"/>
      <c r="J120" s="107">
        <f t="shared" si="4"/>
        <v>4</v>
      </c>
      <c r="K120" s="107">
        <v>2</v>
      </c>
      <c r="L120" s="107">
        <v>1</v>
      </c>
      <c r="M120" s="107"/>
      <c r="N120" s="107">
        <v>1</v>
      </c>
      <c r="O120" s="107"/>
      <c r="P120" s="107">
        <v>1</v>
      </c>
      <c r="Q120" s="107"/>
      <c r="R120" s="107"/>
      <c r="S120" s="107">
        <f t="shared" si="5"/>
        <v>4</v>
      </c>
      <c r="T120" s="107"/>
      <c r="U120" s="107">
        <v>5</v>
      </c>
      <c r="V120" s="107"/>
      <c r="W120" s="107"/>
      <c r="X120" s="107"/>
      <c r="Y120" s="107"/>
      <c r="Z120" s="107"/>
    </row>
    <row r="121" spans="1:26" s="117" customFormat="1" ht="64.5" customHeight="1">
      <c r="A121" s="118" t="s">
        <v>223</v>
      </c>
      <c r="B121" s="533" t="s">
        <v>224</v>
      </c>
      <c r="C121" s="534"/>
      <c r="D121" s="535"/>
      <c r="E121" s="93"/>
      <c r="F121" s="105"/>
      <c r="G121" s="106">
        <f t="shared" si="6"/>
        <v>0</v>
      </c>
      <c r="H121" s="106"/>
      <c r="I121" s="106"/>
      <c r="J121" s="107">
        <f t="shared" si="4"/>
        <v>0</v>
      </c>
      <c r="K121" s="107"/>
      <c r="L121" s="107"/>
      <c r="M121" s="107"/>
      <c r="N121" s="107"/>
      <c r="O121" s="107"/>
      <c r="P121" s="107"/>
      <c r="Q121" s="107"/>
      <c r="R121" s="107"/>
      <c r="S121" s="107">
        <f t="shared" si="5"/>
        <v>0</v>
      </c>
      <c r="T121" s="107"/>
      <c r="U121" s="107"/>
      <c r="V121" s="107"/>
      <c r="W121" s="107"/>
      <c r="X121" s="107"/>
      <c r="Y121" s="107"/>
      <c r="Z121" s="107"/>
    </row>
    <row r="122" spans="1:26" s="187" customFormat="1" ht="64.5" customHeight="1">
      <c r="A122" s="111" t="s">
        <v>225</v>
      </c>
      <c r="B122" s="536" t="s">
        <v>226</v>
      </c>
      <c r="C122" s="537"/>
      <c r="D122" s="538"/>
      <c r="E122" s="93">
        <v>149</v>
      </c>
      <c r="F122" s="105">
        <v>923</v>
      </c>
      <c r="G122" s="106">
        <f t="shared" si="6"/>
        <v>877</v>
      </c>
      <c r="H122" s="106">
        <v>46</v>
      </c>
      <c r="I122" s="106"/>
      <c r="J122" s="107">
        <f t="shared" si="4"/>
        <v>687</v>
      </c>
      <c r="K122" s="107">
        <v>307</v>
      </c>
      <c r="L122" s="107">
        <v>174</v>
      </c>
      <c r="M122" s="107">
        <v>64</v>
      </c>
      <c r="N122" s="107">
        <v>142</v>
      </c>
      <c r="O122" s="107">
        <v>5</v>
      </c>
      <c r="P122" s="107">
        <v>132</v>
      </c>
      <c r="Q122" s="107">
        <v>5</v>
      </c>
      <c r="R122" s="107"/>
      <c r="S122" s="107">
        <f t="shared" si="5"/>
        <v>687</v>
      </c>
      <c r="T122" s="107">
        <v>8</v>
      </c>
      <c r="U122" s="107">
        <v>767</v>
      </c>
      <c r="V122" s="107">
        <v>30</v>
      </c>
      <c r="W122" s="107"/>
      <c r="X122" s="107">
        <v>17</v>
      </c>
      <c r="Y122" s="107">
        <v>331</v>
      </c>
      <c r="Z122" s="107"/>
    </row>
    <row r="123" spans="1:26" s="187" customFormat="1" ht="64.5" customHeight="1">
      <c r="A123" s="111" t="s">
        <v>227</v>
      </c>
      <c r="B123" s="536" t="s">
        <v>228</v>
      </c>
      <c r="C123" s="537"/>
      <c r="D123" s="538"/>
      <c r="E123" s="93"/>
      <c r="F123" s="105"/>
      <c r="G123" s="106">
        <f t="shared" si="6"/>
        <v>0</v>
      </c>
      <c r="H123" s="106"/>
      <c r="I123" s="106"/>
      <c r="J123" s="107">
        <f t="shared" si="4"/>
        <v>0</v>
      </c>
      <c r="K123" s="107"/>
      <c r="L123" s="107"/>
      <c r="M123" s="107"/>
      <c r="N123" s="107"/>
      <c r="O123" s="107"/>
      <c r="P123" s="107"/>
      <c r="Q123" s="107"/>
      <c r="R123" s="107"/>
      <c r="S123" s="107">
        <f t="shared" si="5"/>
        <v>0</v>
      </c>
      <c r="T123" s="107"/>
      <c r="U123" s="107"/>
      <c r="V123" s="107"/>
      <c r="W123" s="107"/>
      <c r="X123" s="107"/>
      <c r="Y123" s="107"/>
      <c r="Z123" s="107"/>
    </row>
    <row r="124" spans="1:26" s="187" customFormat="1" ht="64.5" customHeight="1">
      <c r="A124" s="111" t="s">
        <v>229</v>
      </c>
      <c r="B124" s="536" t="s">
        <v>230</v>
      </c>
      <c r="C124" s="539"/>
      <c r="D124" s="540"/>
      <c r="E124" s="93">
        <v>8</v>
      </c>
      <c r="F124" s="105">
        <v>10</v>
      </c>
      <c r="G124" s="106">
        <f t="shared" si="6"/>
        <v>9</v>
      </c>
      <c r="H124" s="106">
        <v>1</v>
      </c>
      <c r="I124" s="106"/>
      <c r="J124" s="107">
        <f t="shared" si="4"/>
        <v>10</v>
      </c>
      <c r="K124" s="107">
        <v>2</v>
      </c>
      <c r="L124" s="107">
        <v>5</v>
      </c>
      <c r="M124" s="107">
        <v>1</v>
      </c>
      <c r="N124" s="107">
        <v>2</v>
      </c>
      <c r="O124" s="107"/>
      <c r="P124" s="107">
        <v>2</v>
      </c>
      <c r="Q124" s="107"/>
      <c r="R124" s="107"/>
      <c r="S124" s="107">
        <f t="shared" si="5"/>
        <v>10</v>
      </c>
      <c r="T124" s="107"/>
      <c r="U124" s="107">
        <v>12</v>
      </c>
      <c r="V124" s="107">
        <v>2</v>
      </c>
      <c r="W124" s="107"/>
      <c r="X124" s="107"/>
      <c r="Y124" s="107">
        <v>7</v>
      </c>
      <c r="Z124" s="107"/>
    </row>
    <row r="125" spans="1:26" s="187" customFormat="1" ht="64.5" customHeight="1">
      <c r="A125" s="111" t="s">
        <v>231</v>
      </c>
      <c r="B125" s="536" t="s">
        <v>232</v>
      </c>
      <c r="C125" s="539"/>
      <c r="D125" s="540"/>
      <c r="E125" s="93"/>
      <c r="F125" s="105">
        <v>3</v>
      </c>
      <c r="G125" s="106">
        <f t="shared" si="6"/>
        <v>2</v>
      </c>
      <c r="H125" s="106">
        <v>1</v>
      </c>
      <c r="I125" s="106"/>
      <c r="J125" s="107">
        <f t="shared" si="4"/>
        <v>2</v>
      </c>
      <c r="K125" s="107"/>
      <c r="L125" s="107">
        <v>1</v>
      </c>
      <c r="M125" s="107">
        <v>1</v>
      </c>
      <c r="N125" s="107"/>
      <c r="O125" s="107"/>
      <c r="P125" s="107"/>
      <c r="Q125" s="107"/>
      <c r="R125" s="107"/>
      <c r="S125" s="107">
        <f t="shared" si="5"/>
        <v>2</v>
      </c>
      <c r="T125" s="107"/>
      <c r="U125" s="107">
        <v>3</v>
      </c>
      <c r="V125" s="107">
        <v>1</v>
      </c>
      <c r="W125" s="107"/>
      <c r="X125" s="107"/>
      <c r="Y125" s="107"/>
      <c r="Z125" s="107"/>
    </row>
    <row r="126" spans="1:26" s="187" customFormat="1" ht="64.5" customHeight="1">
      <c r="A126" s="111" t="s">
        <v>233</v>
      </c>
      <c r="B126" s="536" t="s">
        <v>234</v>
      </c>
      <c r="C126" s="537"/>
      <c r="D126" s="538"/>
      <c r="E126" s="93"/>
      <c r="F126" s="105"/>
      <c r="G126" s="106">
        <f t="shared" si="6"/>
        <v>0</v>
      </c>
      <c r="H126" s="106"/>
      <c r="I126" s="106"/>
      <c r="J126" s="107">
        <f t="shared" si="4"/>
        <v>0</v>
      </c>
      <c r="K126" s="107"/>
      <c r="L126" s="107"/>
      <c r="M126" s="107"/>
      <c r="N126" s="107"/>
      <c r="O126" s="107"/>
      <c r="P126" s="107"/>
      <c r="Q126" s="107"/>
      <c r="R126" s="107"/>
      <c r="S126" s="107">
        <f t="shared" si="5"/>
        <v>0</v>
      </c>
      <c r="T126" s="107"/>
      <c r="U126" s="107"/>
      <c r="V126" s="107"/>
      <c r="W126" s="107"/>
      <c r="X126" s="107"/>
      <c r="Y126" s="107"/>
      <c r="Z126" s="107"/>
    </row>
    <row r="127" spans="1:26" s="187" customFormat="1" ht="64.5" customHeight="1">
      <c r="A127" s="111" t="s">
        <v>235</v>
      </c>
      <c r="B127" s="536" t="s">
        <v>236</v>
      </c>
      <c r="C127" s="537"/>
      <c r="D127" s="538"/>
      <c r="E127" s="93"/>
      <c r="F127" s="105">
        <v>1</v>
      </c>
      <c r="G127" s="106">
        <f t="shared" si="6"/>
        <v>1</v>
      </c>
      <c r="H127" s="106"/>
      <c r="I127" s="106"/>
      <c r="J127" s="107">
        <f t="shared" si="4"/>
        <v>0</v>
      </c>
      <c r="K127" s="107"/>
      <c r="L127" s="107"/>
      <c r="M127" s="107"/>
      <c r="N127" s="107"/>
      <c r="O127" s="107"/>
      <c r="P127" s="107"/>
      <c r="Q127" s="107"/>
      <c r="R127" s="107"/>
      <c r="S127" s="107">
        <f t="shared" si="5"/>
        <v>0</v>
      </c>
      <c r="T127" s="107"/>
      <c r="U127" s="107"/>
      <c r="V127" s="107"/>
      <c r="W127" s="107"/>
      <c r="X127" s="107"/>
      <c r="Y127" s="107">
        <v>1</v>
      </c>
      <c r="Z127" s="107"/>
    </row>
    <row r="128" spans="1:26" s="187" customFormat="1" ht="64.5" customHeight="1">
      <c r="A128" s="111" t="s">
        <v>237</v>
      </c>
      <c r="B128" s="536" t="s">
        <v>238</v>
      </c>
      <c r="C128" s="537"/>
      <c r="D128" s="538"/>
      <c r="E128" s="93"/>
      <c r="F128" s="105">
        <v>1</v>
      </c>
      <c r="G128" s="106">
        <f t="shared" si="6"/>
        <v>1</v>
      </c>
      <c r="H128" s="106"/>
      <c r="I128" s="106"/>
      <c r="J128" s="107">
        <f t="shared" si="4"/>
        <v>1</v>
      </c>
      <c r="K128" s="107">
        <v>1</v>
      </c>
      <c r="L128" s="107"/>
      <c r="M128" s="107"/>
      <c r="N128" s="107"/>
      <c r="O128" s="107"/>
      <c r="P128" s="107"/>
      <c r="Q128" s="107"/>
      <c r="R128" s="107"/>
      <c r="S128" s="107">
        <f t="shared" si="5"/>
        <v>1</v>
      </c>
      <c r="T128" s="107"/>
      <c r="U128" s="107">
        <v>1</v>
      </c>
      <c r="V128" s="107"/>
      <c r="W128" s="107"/>
      <c r="X128" s="107"/>
      <c r="Y128" s="107"/>
      <c r="Z128" s="107"/>
    </row>
    <row r="129" spans="1:26" s="187" customFormat="1" ht="64.5" customHeight="1">
      <c r="A129" s="111" t="s">
        <v>239</v>
      </c>
      <c r="B129" s="543" t="s">
        <v>63</v>
      </c>
      <c r="C129" s="544"/>
      <c r="D129" s="545"/>
      <c r="E129" s="93"/>
      <c r="F129" s="105">
        <v>9</v>
      </c>
      <c r="G129" s="106">
        <f t="shared" si="6"/>
        <v>6</v>
      </c>
      <c r="H129" s="106">
        <v>3</v>
      </c>
      <c r="I129" s="106"/>
      <c r="J129" s="107">
        <f t="shared" si="4"/>
        <v>3</v>
      </c>
      <c r="K129" s="107">
        <v>2</v>
      </c>
      <c r="L129" s="107">
        <v>1</v>
      </c>
      <c r="M129" s="107"/>
      <c r="N129" s="107"/>
      <c r="O129" s="107"/>
      <c r="P129" s="107"/>
      <c r="Q129" s="107"/>
      <c r="R129" s="107"/>
      <c r="S129" s="107">
        <f t="shared" si="5"/>
        <v>3</v>
      </c>
      <c r="T129" s="107"/>
      <c r="U129" s="107">
        <v>6</v>
      </c>
      <c r="V129" s="107">
        <v>1</v>
      </c>
      <c r="W129" s="107"/>
      <c r="X129" s="107"/>
      <c r="Y129" s="107">
        <v>3</v>
      </c>
      <c r="Z129" s="107"/>
    </row>
    <row r="130" spans="1:26" s="117" customFormat="1" ht="64.5" customHeight="1">
      <c r="A130" s="121" t="s">
        <v>240</v>
      </c>
      <c r="B130" s="533" t="s">
        <v>241</v>
      </c>
      <c r="C130" s="541"/>
      <c r="D130" s="542"/>
      <c r="E130" s="93"/>
      <c r="F130" s="105"/>
      <c r="G130" s="106">
        <f t="shared" si="6"/>
        <v>0</v>
      </c>
      <c r="H130" s="106"/>
      <c r="I130" s="106"/>
      <c r="J130" s="107">
        <f t="shared" si="4"/>
        <v>0</v>
      </c>
      <c r="K130" s="107"/>
      <c r="L130" s="107"/>
      <c r="M130" s="107"/>
      <c r="N130" s="107"/>
      <c r="O130" s="107"/>
      <c r="P130" s="107"/>
      <c r="Q130" s="107"/>
      <c r="R130" s="107"/>
      <c r="S130" s="107">
        <f t="shared" si="5"/>
        <v>0</v>
      </c>
      <c r="T130" s="107"/>
      <c r="U130" s="107"/>
      <c r="V130" s="107"/>
      <c r="W130" s="107"/>
      <c r="X130" s="107"/>
      <c r="Y130" s="107"/>
      <c r="Z130" s="107"/>
    </row>
    <row r="131" spans="1:26" s="187" customFormat="1" ht="64.5" customHeight="1">
      <c r="A131" s="111" t="s">
        <v>242</v>
      </c>
      <c r="B131" s="536" t="s">
        <v>243</v>
      </c>
      <c r="C131" s="539"/>
      <c r="D131" s="540"/>
      <c r="E131" s="93">
        <v>0</v>
      </c>
      <c r="F131" s="105"/>
      <c r="G131" s="106">
        <f t="shared" si="6"/>
        <v>0</v>
      </c>
      <c r="H131" s="106"/>
      <c r="I131" s="106"/>
      <c r="J131" s="107">
        <f t="shared" si="4"/>
        <v>0</v>
      </c>
      <c r="K131" s="107"/>
      <c r="L131" s="107"/>
      <c r="M131" s="107"/>
      <c r="N131" s="107"/>
      <c r="O131" s="107"/>
      <c r="P131" s="107"/>
      <c r="Q131" s="107"/>
      <c r="R131" s="107"/>
      <c r="S131" s="107">
        <f t="shared" si="5"/>
        <v>0</v>
      </c>
      <c r="T131" s="107"/>
      <c r="U131" s="107"/>
      <c r="V131" s="107"/>
      <c r="W131" s="107"/>
      <c r="X131" s="107"/>
      <c r="Y131" s="107"/>
      <c r="Z131" s="107"/>
    </row>
    <row r="132" spans="1:26" s="187" customFormat="1" ht="64.5" customHeight="1">
      <c r="A132" s="111" t="s">
        <v>244</v>
      </c>
      <c r="B132" s="536" t="s">
        <v>245</v>
      </c>
      <c r="C132" s="537"/>
      <c r="D132" s="538"/>
      <c r="E132" s="93"/>
      <c r="F132" s="105"/>
      <c r="G132" s="106">
        <f t="shared" si="6"/>
        <v>0</v>
      </c>
      <c r="H132" s="106"/>
      <c r="I132" s="106"/>
      <c r="J132" s="107">
        <f t="shared" si="4"/>
        <v>0</v>
      </c>
      <c r="K132" s="107"/>
      <c r="L132" s="107"/>
      <c r="M132" s="107"/>
      <c r="N132" s="107"/>
      <c r="O132" s="107"/>
      <c r="P132" s="107"/>
      <c r="Q132" s="107"/>
      <c r="R132" s="107"/>
      <c r="S132" s="107">
        <f t="shared" si="5"/>
        <v>0</v>
      </c>
      <c r="T132" s="107"/>
      <c r="U132" s="107"/>
      <c r="V132" s="107"/>
      <c r="W132" s="107"/>
      <c r="X132" s="107"/>
      <c r="Y132" s="107"/>
      <c r="Z132" s="107"/>
    </row>
    <row r="133" spans="1:26" s="187" customFormat="1" ht="64.5" customHeight="1">
      <c r="A133" s="111" t="s">
        <v>246</v>
      </c>
      <c r="B133" s="543" t="s">
        <v>63</v>
      </c>
      <c r="C133" s="544"/>
      <c r="D133" s="545"/>
      <c r="E133" s="93"/>
      <c r="F133" s="105"/>
      <c r="G133" s="106">
        <f t="shared" si="6"/>
        <v>0</v>
      </c>
      <c r="H133" s="106"/>
      <c r="I133" s="106"/>
      <c r="J133" s="107">
        <f t="shared" si="4"/>
        <v>0</v>
      </c>
      <c r="K133" s="107"/>
      <c r="L133" s="107"/>
      <c r="M133" s="107"/>
      <c r="N133" s="107"/>
      <c r="O133" s="107"/>
      <c r="P133" s="107"/>
      <c r="Q133" s="107"/>
      <c r="R133" s="107"/>
      <c r="S133" s="107">
        <f t="shared" si="5"/>
        <v>0</v>
      </c>
      <c r="T133" s="107"/>
      <c r="U133" s="107"/>
      <c r="V133" s="107"/>
      <c r="W133" s="107"/>
      <c r="X133" s="107"/>
      <c r="Y133" s="107"/>
      <c r="Z133" s="107"/>
    </row>
    <row r="134" spans="1:26" s="117" customFormat="1" ht="64.5" customHeight="1">
      <c r="A134" s="121" t="s">
        <v>247</v>
      </c>
      <c r="B134" s="533" t="s">
        <v>63</v>
      </c>
      <c r="C134" s="534"/>
      <c r="D134" s="535"/>
      <c r="E134" s="112">
        <v>11</v>
      </c>
      <c r="F134" s="105">
        <v>12</v>
      </c>
      <c r="G134" s="106">
        <f t="shared" si="6"/>
        <v>8</v>
      </c>
      <c r="H134" s="114">
        <v>4</v>
      </c>
      <c r="I134" s="114"/>
      <c r="J134" s="107">
        <f t="shared" si="4"/>
        <v>14</v>
      </c>
      <c r="K134" s="115">
        <v>3</v>
      </c>
      <c r="L134" s="115"/>
      <c r="M134" s="115">
        <v>5</v>
      </c>
      <c r="N134" s="107">
        <v>6</v>
      </c>
      <c r="O134" s="115"/>
      <c r="P134" s="115">
        <v>5</v>
      </c>
      <c r="Q134" s="115">
        <v>1</v>
      </c>
      <c r="R134" s="115"/>
      <c r="S134" s="107">
        <f t="shared" si="5"/>
        <v>14</v>
      </c>
      <c r="T134" s="115"/>
      <c r="U134" s="115">
        <v>18</v>
      </c>
      <c r="V134" s="115">
        <v>2</v>
      </c>
      <c r="W134" s="115"/>
      <c r="X134" s="115"/>
      <c r="Y134" s="115">
        <v>5</v>
      </c>
      <c r="Z134" s="107"/>
    </row>
    <row r="135" spans="1:26" s="117" customFormat="1" ht="64.5" customHeight="1">
      <c r="A135" s="121" t="s">
        <v>248</v>
      </c>
      <c r="B135" s="533" t="s">
        <v>14</v>
      </c>
      <c r="C135" s="534"/>
      <c r="D135" s="535"/>
      <c r="E135" s="194">
        <f>SUM(E21:E134)</f>
        <v>306</v>
      </c>
      <c r="F135" s="194">
        <f t="shared" ref="F135:Z135" si="7">SUM(F21:F134)</f>
        <v>1553</v>
      </c>
      <c r="G135" s="194">
        <f t="shared" si="7"/>
        <v>1414</v>
      </c>
      <c r="H135" s="194">
        <f t="shared" si="7"/>
        <v>131</v>
      </c>
      <c r="I135" s="194">
        <f t="shared" si="7"/>
        <v>8</v>
      </c>
      <c r="J135" s="194">
        <f t="shared" si="7"/>
        <v>1166</v>
      </c>
      <c r="K135" s="194">
        <f t="shared" si="7"/>
        <v>589</v>
      </c>
      <c r="L135" s="194">
        <f t="shared" si="7"/>
        <v>221</v>
      </c>
      <c r="M135" s="194">
        <f t="shared" si="7"/>
        <v>135</v>
      </c>
      <c r="N135" s="194">
        <f t="shared" si="7"/>
        <v>221</v>
      </c>
      <c r="O135" s="194">
        <f t="shared" si="7"/>
        <v>13</v>
      </c>
      <c r="P135" s="194">
        <f t="shared" si="7"/>
        <v>200</v>
      </c>
      <c r="Q135" s="194">
        <f t="shared" si="7"/>
        <v>8</v>
      </c>
      <c r="R135" s="194">
        <f t="shared" si="7"/>
        <v>1</v>
      </c>
      <c r="S135" s="194">
        <f t="shared" si="7"/>
        <v>1167</v>
      </c>
      <c r="T135" s="194">
        <f t="shared" si="7"/>
        <v>18</v>
      </c>
      <c r="U135" s="194">
        <f t="shared" si="7"/>
        <v>1349</v>
      </c>
      <c r="V135" s="194">
        <f t="shared" si="7"/>
        <v>86</v>
      </c>
      <c r="W135" s="194">
        <f t="shared" si="7"/>
        <v>0</v>
      </c>
      <c r="X135" s="194">
        <f t="shared" si="7"/>
        <v>24</v>
      </c>
      <c r="Y135" s="194">
        <f t="shared" si="7"/>
        <v>535</v>
      </c>
      <c r="Z135" s="194">
        <f t="shared" si="7"/>
        <v>0</v>
      </c>
    </row>
  </sheetData>
  <mergeCells count="147">
    <mergeCell ref="B135:D135"/>
    <mergeCell ref="B130:D130"/>
    <mergeCell ref="B131:D131"/>
    <mergeCell ref="B132:D132"/>
    <mergeCell ref="B133:D133"/>
    <mergeCell ref="B134:D134"/>
    <mergeCell ref="B125:D125"/>
    <mergeCell ref="B126:D126"/>
    <mergeCell ref="B127:D127"/>
    <mergeCell ref="B128:D128"/>
    <mergeCell ref="B129:D129"/>
    <mergeCell ref="B120:D120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  <mergeCell ref="B104:D104"/>
    <mergeCell ref="B95:D95"/>
    <mergeCell ref="B96:D96"/>
    <mergeCell ref="B97:D97"/>
    <mergeCell ref="B98:D98"/>
    <mergeCell ref="B99:D99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80:D80"/>
    <mergeCell ref="B81:D81"/>
    <mergeCell ref="B82:D82"/>
    <mergeCell ref="B83:D83"/>
    <mergeCell ref="B84:D84"/>
    <mergeCell ref="B75:D75"/>
    <mergeCell ref="B76:D76"/>
    <mergeCell ref="B77:D77"/>
    <mergeCell ref="B78:D78"/>
    <mergeCell ref="B79:D79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B64:D6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54:D54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B24:D24"/>
    <mergeCell ref="V8:V18"/>
    <mergeCell ref="W8:W18"/>
    <mergeCell ref="X8:X18"/>
    <mergeCell ref="N11:N18"/>
    <mergeCell ref="O11:O18"/>
    <mergeCell ref="P11:P18"/>
    <mergeCell ref="Q11:Q18"/>
    <mergeCell ref="A19:D19"/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536"/>
  <sheetViews>
    <sheetView topLeftCell="A112" workbookViewId="0">
      <selection activeCell="E135" sqref="E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275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/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10</v>
      </c>
      <c r="F21" s="188">
        <v>26</v>
      </c>
      <c r="G21" s="188">
        <v>25</v>
      </c>
      <c r="H21" s="188">
        <v>1</v>
      </c>
      <c r="I21" s="188"/>
      <c r="J21" s="26">
        <v>23</v>
      </c>
      <c r="K21" s="26">
        <v>9</v>
      </c>
      <c r="L21" s="26">
        <v>1</v>
      </c>
      <c r="M21" s="26">
        <v>4</v>
      </c>
      <c r="N21" s="26">
        <v>9</v>
      </c>
      <c r="O21" s="26"/>
      <c r="P21" s="26">
        <v>7</v>
      </c>
      <c r="Q21" s="26">
        <v>2</v>
      </c>
      <c r="R21" s="26"/>
      <c r="S21" s="26">
        <v>23</v>
      </c>
      <c r="T21" s="26"/>
      <c r="U21" s="26">
        <v>10</v>
      </c>
      <c r="V21" s="26">
        <v>3</v>
      </c>
      <c r="W21" s="26"/>
      <c r="X21" s="26"/>
      <c r="Y21" s="26">
        <v>12</v>
      </c>
      <c r="Z21" s="26">
        <v>3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13</v>
      </c>
      <c r="F22" s="188">
        <v>33</v>
      </c>
      <c r="G22" s="188">
        <v>31</v>
      </c>
      <c r="H22" s="188">
        <v>2</v>
      </c>
      <c r="I22" s="188"/>
      <c r="J22" s="26">
        <v>32</v>
      </c>
      <c r="K22" s="26">
        <v>14</v>
      </c>
      <c r="L22" s="26">
        <v>1</v>
      </c>
      <c r="M22" s="26">
        <v>6</v>
      </c>
      <c r="N22" s="26">
        <v>11</v>
      </c>
      <c r="O22" s="26">
        <v>1</v>
      </c>
      <c r="P22" s="26">
        <v>9</v>
      </c>
      <c r="Q22" s="26">
        <v>1</v>
      </c>
      <c r="R22" s="26"/>
      <c r="S22" s="26">
        <v>32</v>
      </c>
      <c r="T22" s="26"/>
      <c r="U22" s="26">
        <v>25</v>
      </c>
      <c r="V22" s="26">
        <v>9</v>
      </c>
      <c r="W22" s="26"/>
      <c r="X22" s="26"/>
      <c r="Y22" s="26">
        <v>12</v>
      </c>
      <c r="Z22" s="26"/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>
        <v>4</v>
      </c>
      <c r="F23" s="188">
        <v>13</v>
      </c>
      <c r="G23" s="188">
        <v>13</v>
      </c>
      <c r="H23" s="188"/>
      <c r="I23" s="188"/>
      <c r="J23" s="26">
        <v>12</v>
      </c>
      <c r="K23" s="26">
        <v>9</v>
      </c>
      <c r="L23" s="26"/>
      <c r="M23" s="26">
        <v>2</v>
      </c>
      <c r="N23" s="26">
        <v>1</v>
      </c>
      <c r="O23" s="26"/>
      <c r="P23" s="26">
        <v>1</v>
      </c>
      <c r="Q23" s="26"/>
      <c r="R23" s="26"/>
      <c r="S23" s="26">
        <v>12</v>
      </c>
      <c r="T23" s="26"/>
      <c r="U23" s="26">
        <v>7</v>
      </c>
      <c r="V23" s="26">
        <v>6</v>
      </c>
      <c r="W23" s="26"/>
      <c r="X23" s="26"/>
      <c r="Y23" s="26">
        <v>5</v>
      </c>
      <c r="Z23" s="26">
        <v>2</v>
      </c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/>
      <c r="F24" s="188"/>
      <c r="G24" s="188"/>
      <c r="H24" s="188"/>
      <c r="I24" s="188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/>
      <c r="F25" s="188">
        <v>2</v>
      </c>
      <c r="G25" s="188">
        <v>2</v>
      </c>
      <c r="H25" s="188"/>
      <c r="I25" s="188"/>
      <c r="J25" s="26">
        <v>2</v>
      </c>
      <c r="K25" s="26">
        <v>2</v>
      </c>
      <c r="L25" s="26"/>
      <c r="M25" s="26"/>
      <c r="N25" s="26"/>
      <c r="O25" s="26"/>
      <c r="P25" s="26"/>
      <c r="Q25" s="26"/>
      <c r="R25" s="26"/>
      <c r="S25" s="26">
        <v>2</v>
      </c>
      <c r="T25" s="26"/>
      <c r="U25" s="26">
        <v>1</v>
      </c>
      <c r="V25" s="26">
        <v>1</v>
      </c>
      <c r="W25" s="26"/>
      <c r="X25" s="26"/>
      <c r="Y25" s="26"/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/>
      <c r="F26" s="188"/>
      <c r="G26" s="188"/>
      <c r="H26" s="188"/>
      <c r="I26" s="188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>
        <v>1</v>
      </c>
      <c r="F27" s="188">
        <v>4</v>
      </c>
      <c r="G27" s="188">
        <v>4</v>
      </c>
      <c r="H27" s="188"/>
      <c r="I27" s="188"/>
      <c r="J27" s="26">
        <v>5</v>
      </c>
      <c r="K27" s="26">
        <v>2</v>
      </c>
      <c r="L27" s="26"/>
      <c r="M27" s="26">
        <v>1</v>
      </c>
      <c r="N27" s="26">
        <v>2</v>
      </c>
      <c r="O27" s="26"/>
      <c r="P27" s="26">
        <v>1</v>
      </c>
      <c r="Q27" s="26">
        <v>1</v>
      </c>
      <c r="R27" s="26"/>
      <c r="S27" s="26">
        <v>5</v>
      </c>
      <c r="T27" s="26"/>
      <c r="U27" s="26">
        <v>3</v>
      </c>
      <c r="V27" s="26">
        <v>1</v>
      </c>
      <c r="W27" s="26"/>
      <c r="X27" s="26"/>
      <c r="Y27" s="26"/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>
        <v>2</v>
      </c>
      <c r="G28" s="188">
        <v>1</v>
      </c>
      <c r="H28" s="188">
        <v>1</v>
      </c>
      <c r="I28" s="188"/>
      <c r="J28" s="26">
        <v>1</v>
      </c>
      <c r="K28" s="26">
        <v>1</v>
      </c>
      <c r="L28" s="26"/>
      <c r="M28" s="26"/>
      <c r="N28" s="26"/>
      <c r="O28" s="26"/>
      <c r="P28" s="26"/>
      <c r="Q28" s="26"/>
      <c r="R28" s="26"/>
      <c r="S28" s="26">
        <v>1</v>
      </c>
      <c r="T28" s="26"/>
      <c r="U28" s="26">
        <v>1</v>
      </c>
      <c r="V28" s="26">
        <v>1</v>
      </c>
      <c r="W28" s="26"/>
      <c r="X28" s="26"/>
      <c r="Y28" s="26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/>
      <c r="F29" s="188"/>
      <c r="G29" s="188"/>
      <c r="H29" s="188"/>
      <c r="I29" s="188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/>
      <c r="F30" s="188">
        <v>2</v>
      </c>
      <c r="G30" s="188">
        <v>2</v>
      </c>
      <c r="H30" s="188"/>
      <c r="I30" s="188"/>
      <c r="J30" s="26">
        <v>2</v>
      </c>
      <c r="K30" s="26">
        <v>2</v>
      </c>
      <c r="L30" s="26"/>
      <c r="M30" s="26"/>
      <c r="N30" s="26"/>
      <c r="O30" s="26"/>
      <c r="P30" s="26"/>
      <c r="Q30" s="26"/>
      <c r="R30" s="26"/>
      <c r="S30" s="26">
        <v>2</v>
      </c>
      <c r="T30" s="26"/>
      <c r="U30" s="26">
        <v>2</v>
      </c>
      <c r="V30" s="26"/>
      <c r="W30" s="26"/>
      <c r="X30" s="26"/>
      <c r="Y30" s="26"/>
      <c r="Z30" s="26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>
        <v>1</v>
      </c>
      <c r="F31" s="188">
        <v>2</v>
      </c>
      <c r="G31" s="188">
        <v>2</v>
      </c>
      <c r="H31" s="188"/>
      <c r="I31" s="188"/>
      <c r="J31" s="26">
        <v>1</v>
      </c>
      <c r="K31" s="26">
        <v>1</v>
      </c>
      <c r="L31" s="26"/>
      <c r="M31" s="26"/>
      <c r="N31" s="26"/>
      <c r="O31" s="26"/>
      <c r="P31" s="26"/>
      <c r="Q31" s="26"/>
      <c r="R31" s="26"/>
      <c r="S31" s="26">
        <v>1</v>
      </c>
      <c r="T31" s="26"/>
      <c r="U31" s="26">
        <v>1</v>
      </c>
      <c r="V31" s="26"/>
      <c r="W31" s="26"/>
      <c r="X31" s="26"/>
      <c r="Y31" s="26">
        <v>2</v>
      </c>
      <c r="Z31" s="26"/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10</v>
      </c>
      <c r="F32" s="188">
        <v>42</v>
      </c>
      <c r="G32" s="188">
        <v>38</v>
      </c>
      <c r="H32" s="188">
        <v>5</v>
      </c>
      <c r="I32" s="188"/>
      <c r="J32" s="26">
        <v>29</v>
      </c>
      <c r="K32" s="26">
        <v>15</v>
      </c>
      <c r="L32" s="26"/>
      <c r="M32" s="26">
        <v>8</v>
      </c>
      <c r="N32" s="26">
        <v>6</v>
      </c>
      <c r="O32" s="26"/>
      <c r="P32" s="26">
        <v>6</v>
      </c>
      <c r="Q32" s="26"/>
      <c r="R32" s="26"/>
      <c r="S32" s="26">
        <v>29</v>
      </c>
      <c r="T32" s="26"/>
      <c r="U32" s="26">
        <v>20</v>
      </c>
      <c r="V32" s="26">
        <v>7</v>
      </c>
      <c r="W32" s="26"/>
      <c r="X32" s="26"/>
      <c r="Y32" s="26">
        <v>19</v>
      </c>
      <c r="Z32" s="26">
        <v>2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/>
      <c r="F33" s="192">
        <v>12</v>
      </c>
      <c r="G33" s="192">
        <v>10</v>
      </c>
      <c r="H33" s="192">
        <v>2</v>
      </c>
      <c r="I33" s="192"/>
      <c r="J33" s="30">
        <v>8</v>
      </c>
      <c r="K33" s="30">
        <v>3</v>
      </c>
      <c r="L33" s="30"/>
      <c r="M33" s="30">
        <v>1</v>
      </c>
      <c r="N33" s="23">
        <v>4</v>
      </c>
      <c r="O33" s="23"/>
      <c r="P33" s="23">
        <v>4</v>
      </c>
      <c r="Q33" s="23"/>
      <c r="R33" s="23"/>
      <c r="S33" s="23">
        <v>8</v>
      </c>
      <c r="T33" s="23"/>
      <c r="U33" s="23">
        <v>5</v>
      </c>
      <c r="V33" s="23">
        <v>5</v>
      </c>
      <c r="W33" s="23"/>
      <c r="X33" s="23"/>
      <c r="Y33" s="23">
        <v>2</v>
      </c>
      <c r="Z33" s="23"/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/>
      <c r="F34" s="188">
        <v>2</v>
      </c>
      <c r="G34" s="188">
        <v>2</v>
      </c>
      <c r="H34" s="188"/>
      <c r="I34" s="188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>
        <v>2</v>
      </c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8</v>
      </c>
      <c r="F35" s="188">
        <v>71</v>
      </c>
      <c r="G35" s="188">
        <v>64</v>
      </c>
      <c r="H35" s="188">
        <v>7</v>
      </c>
      <c r="I35" s="188"/>
      <c r="J35" s="26">
        <v>45</v>
      </c>
      <c r="K35" s="26">
        <v>12</v>
      </c>
      <c r="L35" s="26">
        <v>1</v>
      </c>
      <c r="M35" s="26">
        <v>18</v>
      </c>
      <c r="N35" s="26">
        <v>14</v>
      </c>
      <c r="O35" s="26">
        <v>3</v>
      </c>
      <c r="P35" s="26">
        <v>11</v>
      </c>
      <c r="Q35" s="26"/>
      <c r="R35" s="26"/>
      <c r="S35" s="26">
        <v>45</v>
      </c>
      <c r="T35" s="26">
        <v>1</v>
      </c>
      <c r="U35" s="26">
        <v>37</v>
      </c>
      <c r="V35" s="26">
        <v>15</v>
      </c>
      <c r="W35" s="26"/>
      <c r="X35" s="26"/>
      <c r="Y35" s="26">
        <v>26</v>
      </c>
      <c r="Z35" s="26">
        <v>8</v>
      </c>
    </row>
    <row r="36" spans="1:26" s="32" customFormat="1">
      <c r="A36" s="203" t="s">
        <v>62</v>
      </c>
      <c r="B36" s="546" t="s">
        <v>63</v>
      </c>
      <c r="C36" s="547"/>
      <c r="D36" s="547"/>
      <c r="E36" s="204">
        <v>9</v>
      </c>
      <c r="F36" s="204">
        <v>143</v>
      </c>
      <c r="G36" s="204">
        <v>118</v>
      </c>
      <c r="H36" s="204">
        <v>23</v>
      </c>
      <c r="I36" s="204">
        <v>2</v>
      </c>
      <c r="J36" s="80">
        <v>85</v>
      </c>
      <c r="K36" s="80">
        <v>40</v>
      </c>
      <c r="L36" s="80"/>
      <c r="M36" s="80">
        <v>19</v>
      </c>
      <c r="N36" s="80">
        <v>26</v>
      </c>
      <c r="O36" s="80"/>
      <c r="P36" s="80">
        <v>23</v>
      </c>
      <c r="Q36" s="80">
        <v>3</v>
      </c>
      <c r="R36" s="80"/>
      <c r="S36" s="80">
        <v>85</v>
      </c>
      <c r="T36" s="80"/>
      <c r="U36" s="80">
        <v>56</v>
      </c>
      <c r="V36" s="80">
        <v>19</v>
      </c>
      <c r="W36" s="80"/>
      <c r="X36" s="80"/>
      <c r="Y36" s="80">
        <v>42</v>
      </c>
      <c r="Z36" s="80">
        <v>8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/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>
        <v>2</v>
      </c>
      <c r="F38" s="188">
        <v>3</v>
      </c>
      <c r="G38" s="188">
        <v>3</v>
      </c>
      <c r="H38" s="188"/>
      <c r="I38" s="188"/>
      <c r="J38" s="26">
        <v>2</v>
      </c>
      <c r="K38" s="26">
        <v>1</v>
      </c>
      <c r="L38" s="26"/>
      <c r="M38" s="26"/>
      <c r="N38" s="26">
        <v>1</v>
      </c>
      <c r="O38" s="26"/>
      <c r="P38" s="26">
        <v>1</v>
      </c>
      <c r="Q38" s="26"/>
      <c r="R38" s="26"/>
      <c r="S38" s="26">
        <v>2</v>
      </c>
      <c r="T38" s="26"/>
      <c r="U38" s="26">
        <v>1</v>
      </c>
      <c r="V38" s="26">
        <v>1</v>
      </c>
      <c r="W38" s="26"/>
      <c r="X38" s="26"/>
      <c r="Y38" s="26">
        <v>2</v>
      </c>
      <c r="Z38" s="26">
        <v>1</v>
      </c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/>
      <c r="G39" s="188"/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>
        <v>1</v>
      </c>
      <c r="F40" s="188">
        <v>7</v>
      </c>
      <c r="G40" s="188">
        <v>7</v>
      </c>
      <c r="H40" s="188"/>
      <c r="I40" s="188"/>
      <c r="J40" s="26">
        <v>5</v>
      </c>
      <c r="K40" s="26">
        <v>3</v>
      </c>
      <c r="L40" s="26">
        <v>1</v>
      </c>
      <c r="M40" s="26">
        <v>1</v>
      </c>
      <c r="N40" s="26"/>
      <c r="O40" s="26"/>
      <c r="P40" s="26"/>
      <c r="Q40" s="26"/>
      <c r="R40" s="26"/>
      <c r="S40" s="26">
        <v>5</v>
      </c>
      <c r="T40" s="26"/>
      <c r="U40" s="26">
        <v>4</v>
      </c>
      <c r="V40" s="26">
        <v>1</v>
      </c>
      <c r="W40" s="26"/>
      <c r="X40" s="26"/>
      <c r="Y40" s="26">
        <v>3</v>
      </c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/>
      <c r="F41" s="192">
        <v>2</v>
      </c>
      <c r="G41" s="192">
        <v>2</v>
      </c>
      <c r="H41" s="192"/>
      <c r="I41" s="192"/>
      <c r="J41" s="30">
        <v>1</v>
      </c>
      <c r="K41" s="30">
        <v>1</v>
      </c>
      <c r="L41" s="30"/>
      <c r="M41" s="30"/>
      <c r="N41" s="30"/>
      <c r="O41" s="30"/>
      <c r="P41" s="30"/>
      <c r="Q41" s="30"/>
      <c r="R41" s="30"/>
      <c r="S41" s="30">
        <v>1</v>
      </c>
      <c r="T41" s="30"/>
      <c r="U41" s="30">
        <v>1</v>
      </c>
      <c r="V41" s="30"/>
      <c r="W41" s="30"/>
      <c r="X41" s="30"/>
      <c r="Y41" s="30">
        <v>1</v>
      </c>
      <c r="Z41" s="30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/>
      <c r="G42" s="192"/>
      <c r="H42" s="192"/>
      <c r="I42" s="19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/>
      <c r="F43" s="188">
        <v>6</v>
      </c>
      <c r="G43" s="188">
        <v>7</v>
      </c>
      <c r="H43" s="188"/>
      <c r="I43" s="188"/>
      <c r="J43" s="26">
        <v>3</v>
      </c>
      <c r="K43" s="26">
        <v>1</v>
      </c>
      <c r="L43" s="26"/>
      <c r="M43" s="26">
        <v>2</v>
      </c>
      <c r="N43" s="26"/>
      <c r="O43" s="26"/>
      <c r="P43" s="26"/>
      <c r="Q43" s="26"/>
      <c r="R43" s="26">
        <v>1</v>
      </c>
      <c r="S43" s="26">
        <v>4</v>
      </c>
      <c r="T43" s="26"/>
      <c r="U43" s="26">
        <v>2</v>
      </c>
      <c r="V43" s="26">
        <v>1</v>
      </c>
      <c r="W43" s="26"/>
      <c r="X43" s="26"/>
      <c r="Y43" s="26">
        <v>3</v>
      </c>
      <c r="Z43" s="26"/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>
        <v>1</v>
      </c>
      <c r="F44" s="188">
        <v>4</v>
      </c>
      <c r="G44" s="188">
        <v>4</v>
      </c>
      <c r="H44" s="188"/>
      <c r="I44" s="188"/>
      <c r="J44" s="26">
        <v>4</v>
      </c>
      <c r="K44" s="26">
        <v>3</v>
      </c>
      <c r="L44" s="26"/>
      <c r="M44" s="26">
        <v>1</v>
      </c>
      <c r="N44" s="26"/>
      <c r="O44" s="26"/>
      <c r="P44" s="26"/>
      <c r="Q44" s="26"/>
      <c r="R44" s="26"/>
      <c r="S44" s="26">
        <v>4</v>
      </c>
      <c r="T44" s="26"/>
      <c r="U44" s="26">
        <v>4</v>
      </c>
      <c r="V44" s="26">
        <v>1</v>
      </c>
      <c r="W44" s="26"/>
      <c r="X44" s="26"/>
      <c r="Y44" s="26">
        <v>1</v>
      </c>
      <c r="Z44" s="26"/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/>
      <c r="G45" s="188"/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/>
      <c r="F46" s="188">
        <v>1</v>
      </c>
      <c r="G46" s="188">
        <v>1</v>
      </c>
      <c r="H46" s="188"/>
      <c r="I46" s="188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>
        <v>1</v>
      </c>
      <c r="Z46" s="26"/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>
        <v>1</v>
      </c>
      <c r="F47" s="188">
        <v>1</v>
      </c>
      <c r="G47" s="188">
        <v>1</v>
      </c>
      <c r="H47" s="188"/>
      <c r="I47" s="188"/>
      <c r="J47" s="26">
        <v>2</v>
      </c>
      <c r="K47" s="26"/>
      <c r="L47" s="26"/>
      <c r="M47" s="26"/>
      <c r="N47" s="26">
        <v>2</v>
      </c>
      <c r="O47" s="26"/>
      <c r="P47" s="26">
        <v>1</v>
      </c>
      <c r="Q47" s="26"/>
      <c r="R47" s="26"/>
      <c r="S47" s="26">
        <v>2</v>
      </c>
      <c r="T47" s="26"/>
      <c r="U47" s="26">
        <v>1</v>
      </c>
      <c r="V47" s="26"/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188"/>
      <c r="F48" s="188">
        <v>78</v>
      </c>
      <c r="G48" s="188">
        <v>71</v>
      </c>
      <c r="H48" s="188">
        <v>7</v>
      </c>
      <c r="I48" s="188"/>
      <c r="J48" s="26">
        <v>50</v>
      </c>
      <c r="K48" s="26">
        <v>21</v>
      </c>
      <c r="L48" s="26">
        <v>9</v>
      </c>
      <c r="M48" s="26">
        <v>3</v>
      </c>
      <c r="N48" s="26">
        <v>17</v>
      </c>
      <c r="O48" s="26">
        <v>1</v>
      </c>
      <c r="P48" s="26">
        <v>15</v>
      </c>
      <c r="Q48" s="26">
        <v>1</v>
      </c>
      <c r="R48" s="26"/>
      <c r="S48" s="26">
        <v>50</v>
      </c>
      <c r="T48" s="26">
        <v>2</v>
      </c>
      <c r="U48" s="26">
        <v>36</v>
      </c>
      <c r="V48" s="26">
        <v>8</v>
      </c>
      <c r="W48" s="26"/>
      <c r="X48" s="26"/>
      <c r="Y48" s="26">
        <v>19</v>
      </c>
      <c r="Z48" s="26">
        <v>5</v>
      </c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/>
      <c r="F50" s="188">
        <v>2</v>
      </c>
      <c r="G50" s="188">
        <v>2</v>
      </c>
      <c r="H50" s="188"/>
      <c r="I50" s="188"/>
      <c r="J50" s="26">
        <v>1</v>
      </c>
      <c r="K50" s="26">
        <v>1</v>
      </c>
      <c r="L50" s="26"/>
      <c r="M50" s="26"/>
      <c r="N50" s="26"/>
      <c r="O50" s="26"/>
      <c r="P50" s="26"/>
      <c r="Q50" s="26"/>
      <c r="R50" s="26"/>
      <c r="S50" s="26">
        <v>1</v>
      </c>
      <c r="T50" s="26"/>
      <c r="U50" s="26">
        <v>1</v>
      </c>
      <c r="V50" s="26"/>
      <c r="W50" s="26"/>
      <c r="X50" s="26"/>
      <c r="Y50" s="26">
        <v>1</v>
      </c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/>
      <c r="F52" s="188"/>
      <c r="G52" s="188"/>
      <c r="H52" s="188"/>
      <c r="I52" s="188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/>
      <c r="F54" s="191">
        <v>7</v>
      </c>
      <c r="G54" s="191">
        <v>5</v>
      </c>
      <c r="H54" s="191">
        <v>2</v>
      </c>
      <c r="I54" s="191"/>
      <c r="J54" s="31">
        <v>1</v>
      </c>
      <c r="K54" s="31"/>
      <c r="L54" s="31">
        <v>1</v>
      </c>
      <c r="M54" s="31"/>
      <c r="N54" s="31"/>
      <c r="O54" s="31"/>
      <c r="P54" s="31"/>
      <c r="Q54" s="31"/>
      <c r="R54" s="31"/>
      <c r="S54" s="31">
        <v>1</v>
      </c>
      <c r="T54" s="31"/>
      <c r="U54" s="31">
        <v>1</v>
      </c>
      <c r="V54" s="31"/>
      <c r="W54" s="31"/>
      <c r="X54" s="31"/>
      <c r="Y54" s="31">
        <v>4</v>
      </c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/>
      <c r="F55" s="188">
        <v>3</v>
      </c>
      <c r="G55" s="188">
        <v>3</v>
      </c>
      <c r="H55" s="188"/>
      <c r="I55" s="188"/>
      <c r="J55" s="26">
        <v>2</v>
      </c>
      <c r="K55" s="26">
        <v>1</v>
      </c>
      <c r="L55" s="26"/>
      <c r="M55" s="26"/>
      <c r="N55" s="26">
        <v>1</v>
      </c>
      <c r="O55" s="26"/>
      <c r="P55" s="26">
        <v>1</v>
      </c>
      <c r="Q55" s="26"/>
      <c r="R55" s="26"/>
      <c r="S55" s="26">
        <v>2</v>
      </c>
      <c r="T55" s="26">
        <v>1</v>
      </c>
      <c r="U55" s="26">
        <v>2</v>
      </c>
      <c r="V55" s="26"/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188"/>
      <c r="F56" s="188">
        <v>27</v>
      </c>
      <c r="G56" s="188">
        <v>27</v>
      </c>
      <c r="H56" s="188"/>
      <c r="I56" s="188"/>
      <c r="J56" s="26">
        <v>14</v>
      </c>
      <c r="K56" s="26">
        <v>6</v>
      </c>
      <c r="L56" s="26"/>
      <c r="M56" s="26">
        <v>6</v>
      </c>
      <c r="N56" s="26">
        <v>2</v>
      </c>
      <c r="O56" s="26">
        <v>1</v>
      </c>
      <c r="P56" s="26">
        <v>1</v>
      </c>
      <c r="Q56" s="26"/>
      <c r="R56" s="26"/>
      <c r="S56" s="26">
        <v>14</v>
      </c>
      <c r="T56" s="26"/>
      <c r="U56" s="26">
        <v>10</v>
      </c>
      <c r="V56" s="26">
        <v>1</v>
      </c>
      <c r="W56" s="26"/>
      <c r="X56" s="26"/>
      <c r="Y56" s="26">
        <v>13</v>
      </c>
      <c r="Z56" s="26"/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/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18</v>
      </c>
      <c r="F58" s="188">
        <v>95</v>
      </c>
      <c r="G58" s="188">
        <v>87</v>
      </c>
      <c r="H58" s="188">
        <v>7</v>
      </c>
      <c r="I58" s="188">
        <v>1</v>
      </c>
      <c r="J58" s="26">
        <v>79</v>
      </c>
      <c r="K58" s="26">
        <v>54</v>
      </c>
      <c r="L58" s="26">
        <v>4</v>
      </c>
      <c r="M58" s="26">
        <v>4</v>
      </c>
      <c r="N58" s="26">
        <v>17</v>
      </c>
      <c r="O58" s="26">
        <v>1</v>
      </c>
      <c r="P58" s="26">
        <v>16</v>
      </c>
      <c r="Q58" s="26"/>
      <c r="R58" s="26"/>
      <c r="S58" s="26">
        <v>79</v>
      </c>
      <c r="T58" s="26">
        <v>1</v>
      </c>
      <c r="U58" s="26">
        <v>69</v>
      </c>
      <c r="V58" s="26"/>
      <c r="W58" s="26"/>
      <c r="X58" s="26"/>
      <c r="Y58" s="26">
        <v>25</v>
      </c>
      <c r="Z58" s="26"/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/>
      <c r="F59" s="188">
        <v>44</v>
      </c>
      <c r="G59" s="188">
        <v>44</v>
      </c>
      <c r="H59" s="188"/>
      <c r="I59" s="188"/>
      <c r="J59" s="26">
        <v>38</v>
      </c>
      <c r="K59" s="26">
        <v>19</v>
      </c>
      <c r="L59" s="26">
        <v>15</v>
      </c>
      <c r="M59" s="26">
        <v>2</v>
      </c>
      <c r="N59" s="26">
        <v>2</v>
      </c>
      <c r="O59" s="26"/>
      <c r="P59" s="26">
        <v>2</v>
      </c>
      <c r="Q59" s="26"/>
      <c r="R59" s="26"/>
      <c r="S59" s="26">
        <v>38</v>
      </c>
      <c r="T59" s="26"/>
      <c r="U59" s="26">
        <v>32</v>
      </c>
      <c r="V59" s="26">
        <v>7</v>
      </c>
      <c r="W59" s="26"/>
      <c r="X59" s="26"/>
      <c r="Y59" s="26">
        <v>6</v>
      </c>
      <c r="Z59" s="26"/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/>
      <c r="F60" s="188">
        <v>5</v>
      </c>
      <c r="G60" s="188">
        <v>5</v>
      </c>
      <c r="H60" s="188"/>
      <c r="I60" s="188"/>
      <c r="J60" s="26">
        <v>3</v>
      </c>
      <c r="K60" s="26">
        <v>1</v>
      </c>
      <c r="L60" s="26">
        <v>2</v>
      </c>
      <c r="M60" s="26"/>
      <c r="N60" s="26"/>
      <c r="O60" s="26"/>
      <c r="P60" s="26"/>
      <c r="Q60" s="26"/>
      <c r="R60" s="26"/>
      <c r="S60" s="26">
        <v>3</v>
      </c>
      <c r="T60" s="26">
        <v>1</v>
      </c>
      <c r="U60" s="26">
        <v>2</v>
      </c>
      <c r="V60" s="26"/>
      <c r="W60" s="26"/>
      <c r="X60" s="26"/>
      <c r="Y60" s="26">
        <v>1</v>
      </c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/>
      <c r="F61" s="188">
        <v>7</v>
      </c>
      <c r="G61" s="188">
        <v>7</v>
      </c>
      <c r="H61" s="188"/>
      <c r="I61" s="188"/>
      <c r="J61" s="26">
        <v>6</v>
      </c>
      <c r="K61" s="26">
        <v>1</v>
      </c>
      <c r="L61" s="26"/>
      <c r="M61" s="26">
        <v>3</v>
      </c>
      <c r="N61" s="26">
        <v>2</v>
      </c>
      <c r="O61" s="26"/>
      <c r="P61" s="26">
        <v>2</v>
      </c>
      <c r="Q61" s="26"/>
      <c r="R61" s="26"/>
      <c r="S61" s="26">
        <v>6</v>
      </c>
      <c r="T61" s="26"/>
      <c r="U61" s="26">
        <v>5</v>
      </c>
      <c r="V61" s="26"/>
      <c r="W61" s="26"/>
      <c r="X61" s="26"/>
      <c r="Y61" s="26">
        <v>1</v>
      </c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/>
      <c r="F63" s="188">
        <v>3</v>
      </c>
      <c r="G63" s="188">
        <v>3</v>
      </c>
      <c r="H63" s="188"/>
      <c r="I63" s="188"/>
      <c r="J63" s="26">
        <v>3</v>
      </c>
      <c r="K63" s="26">
        <v>3</v>
      </c>
      <c r="L63" s="26"/>
      <c r="M63" s="26"/>
      <c r="N63" s="26"/>
      <c r="O63" s="26"/>
      <c r="P63" s="26"/>
      <c r="Q63" s="26"/>
      <c r="R63" s="26"/>
      <c r="S63" s="26">
        <v>3</v>
      </c>
      <c r="T63" s="26"/>
      <c r="U63" s="26">
        <v>2</v>
      </c>
      <c r="V63" s="26"/>
      <c r="W63" s="26"/>
      <c r="X63" s="26"/>
      <c r="Y63" s="26"/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/>
      <c r="F64" s="188">
        <v>2</v>
      </c>
      <c r="G64" s="188">
        <v>2</v>
      </c>
      <c r="H64" s="188"/>
      <c r="I64" s="188"/>
      <c r="J64" s="26">
        <v>2</v>
      </c>
      <c r="K64" s="26">
        <v>2</v>
      </c>
      <c r="L64" s="26"/>
      <c r="M64" s="26"/>
      <c r="N64" s="26"/>
      <c r="O64" s="26"/>
      <c r="P64" s="26"/>
      <c r="Q64" s="26"/>
      <c r="R64" s="26"/>
      <c r="S64" s="26">
        <v>2</v>
      </c>
      <c r="T64" s="26"/>
      <c r="U64" s="26">
        <v>2</v>
      </c>
      <c r="V64" s="26"/>
      <c r="W64" s="26"/>
      <c r="X64" s="26"/>
      <c r="Y64" s="26"/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/>
      <c r="F65" s="188">
        <v>3</v>
      </c>
      <c r="G65" s="188">
        <v>3</v>
      </c>
      <c r="H65" s="188"/>
      <c r="I65" s="188"/>
      <c r="J65" s="26">
        <v>3</v>
      </c>
      <c r="K65" s="26">
        <v>3</v>
      </c>
      <c r="L65" s="26"/>
      <c r="M65" s="26"/>
      <c r="N65" s="26"/>
      <c r="O65" s="26"/>
      <c r="P65" s="26"/>
      <c r="Q65" s="26"/>
      <c r="R65" s="26"/>
      <c r="S65" s="26">
        <v>3</v>
      </c>
      <c r="T65" s="26"/>
      <c r="U65" s="26">
        <v>2</v>
      </c>
      <c r="V65" s="26">
        <v>1</v>
      </c>
      <c r="W65" s="26"/>
      <c r="X65" s="26"/>
      <c r="Y65" s="26"/>
      <c r="Z65" s="26"/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/>
      <c r="F66" s="188">
        <v>5</v>
      </c>
      <c r="G66" s="188">
        <v>5</v>
      </c>
      <c r="H66" s="188"/>
      <c r="I66" s="188"/>
      <c r="J66" s="26">
        <v>5</v>
      </c>
      <c r="K66" s="26"/>
      <c r="L66" s="26"/>
      <c r="M66" s="26">
        <v>2</v>
      </c>
      <c r="N66" s="26">
        <v>3</v>
      </c>
      <c r="O66" s="26">
        <v>1</v>
      </c>
      <c r="P66" s="26">
        <v>1</v>
      </c>
      <c r="Q66" s="26">
        <v>1</v>
      </c>
      <c r="R66" s="26"/>
      <c r="S66" s="26">
        <v>5</v>
      </c>
      <c r="T66" s="26"/>
      <c r="U66" s="26">
        <v>4</v>
      </c>
      <c r="V66" s="26"/>
      <c r="W66" s="26"/>
      <c r="X66" s="26"/>
      <c r="Y66" s="26"/>
      <c r="Z66" s="26"/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/>
      <c r="F67" s="188">
        <v>9</v>
      </c>
      <c r="G67" s="188">
        <v>8</v>
      </c>
      <c r="H67" s="188">
        <v>1</v>
      </c>
      <c r="I67" s="188"/>
      <c r="J67" s="26">
        <v>5</v>
      </c>
      <c r="K67" s="26">
        <v>1</v>
      </c>
      <c r="L67" s="26">
        <v>3</v>
      </c>
      <c r="M67" s="26"/>
      <c r="N67" s="26">
        <v>1</v>
      </c>
      <c r="O67" s="26"/>
      <c r="P67" s="26">
        <v>1</v>
      </c>
      <c r="Q67" s="26"/>
      <c r="R67" s="26"/>
      <c r="S67" s="26">
        <v>5</v>
      </c>
      <c r="T67" s="26"/>
      <c r="U67" s="26">
        <v>5</v>
      </c>
      <c r="V67" s="26"/>
      <c r="W67" s="26"/>
      <c r="X67" s="26"/>
      <c r="Y67" s="26">
        <v>3</v>
      </c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/>
      <c r="F68" s="188">
        <v>1</v>
      </c>
      <c r="G68" s="188">
        <v>1</v>
      </c>
      <c r="H68" s="188"/>
      <c r="I68" s="188"/>
      <c r="J68" s="26">
        <v>1</v>
      </c>
      <c r="K68" s="26"/>
      <c r="L68" s="26"/>
      <c r="M68" s="26">
        <v>1</v>
      </c>
      <c r="N68" s="26"/>
      <c r="O68" s="26"/>
      <c r="P68" s="26"/>
      <c r="Q68" s="26"/>
      <c r="R68" s="26"/>
      <c r="S68" s="26">
        <v>1</v>
      </c>
      <c r="T68" s="26"/>
      <c r="U68" s="26">
        <v>1</v>
      </c>
      <c r="V68" s="26"/>
      <c r="W68" s="26"/>
      <c r="X68" s="26"/>
      <c r="Y68" s="26"/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/>
      <c r="F70" s="188">
        <v>12</v>
      </c>
      <c r="G70" s="188">
        <v>11</v>
      </c>
      <c r="H70" s="188">
        <v>1</v>
      </c>
      <c r="I70" s="188"/>
      <c r="J70" s="26">
        <v>8</v>
      </c>
      <c r="K70" s="26">
        <v>2</v>
      </c>
      <c r="L70" s="26"/>
      <c r="M70" s="26">
        <v>1</v>
      </c>
      <c r="N70" s="26">
        <v>5</v>
      </c>
      <c r="O70" s="26"/>
      <c r="P70" s="26">
        <v>5</v>
      </c>
      <c r="Q70" s="26"/>
      <c r="R70" s="26"/>
      <c r="S70" s="26">
        <v>8</v>
      </c>
      <c r="T70" s="26">
        <v>1</v>
      </c>
      <c r="U70" s="26">
        <v>6</v>
      </c>
      <c r="V70" s="26"/>
      <c r="W70" s="26"/>
      <c r="X70" s="26"/>
      <c r="Y70" s="26">
        <v>2</v>
      </c>
      <c r="Z70" s="26"/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/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>
        <v>1</v>
      </c>
      <c r="G74" s="188">
        <v>1</v>
      </c>
      <c r="H74" s="188"/>
      <c r="I74" s="188"/>
      <c r="J74" s="26">
        <v>1</v>
      </c>
      <c r="K74" s="26"/>
      <c r="L74" s="26"/>
      <c r="M74" s="26"/>
      <c r="N74" s="26">
        <v>1</v>
      </c>
      <c r="O74" s="26"/>
      <c r="P74" s="26">
        <v>1</v>
      </c>
      <c r="Q74" s="26"/>
      <c r="R74" s="26"/>
      <c r="S74" s="26">
        <v>1</v>
      </c>
      <c r="T74" s="26"/>
      <c r="U74" s="26">
        <v>1</v>
      </c>
      <c r="V74" s="26"/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>
        <v>1</v>
      </c>
      <c r="G76" s="188">
        <v>1</v>
      </c>
      <c r="H76" s="188"/>
      <c r="I76" s="188"/>
      <c r="J76" s="26">
        <v>1</v>
      </c>
      <c r="K76" s="26">
        <v>1</v>
      </c>
      <c r="L76" s="26"/>
      <c r="M76" s="26"/>
      <c r="N76" s="26"/>
      <c r="O76" s="26"/>
      <c r="P76" s="26"/>
      <c r="Q76" s="26"/>
      <c r="R76" s="26"/>
      <c r="S76" s="26">
        <v>1</v>
      </c>
      <c r="T76" s="26"/>
      <c r="U76" s="26"/>
      <c r="V76" s="26"/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>
        <v>1</v>
      </c>
      <c r="G77" s="188">
        <v>1</v>
      </c>
      <c r="H77" s="188"/>
      <c r="I77" s="188"/>
      <c r="J77" s="26">
        <v>1</v>
      </c>
      <c r="K77" s="26"/>
      <c r="L77" s="26"/>
      <c r="M77" s="26"/>
      <c r="N77" s="26"/>
      <c r="O77" s="26"/>
      <c r="P77" s="26"/>
      <c r="Q77" s="26"/>
      <c r="R77" s="26"/>
      <c r="S77" s="26">
        <v>1</v>
      </c>
      <c r="T77" s="26"/>
      <c r="U77" s="26">
        <v>1</v>
      </c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/>
      <c r="F78" s="22"/>
      <c r="G78" s="34"/>
      <c r="H78" s="34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/>
      <c r="F79" s="188">
        <v>1</v>
      </c>
      <c r="G79" s="24">
        <v>1</v>
      </c>
      <c r="I79" s="188"/>
      <c r="J79" s="26">
        <v>1</v>
      </c>
      <c r="K79" s="26"/>
      <c r="L79" s="26"/>
      <c r="M79" s="26">
        <v>1</v>
      </c>
      <c r="N79" s="26"/>
      <c r="O79" s="26"/>
      <c r="P79" s="26"/>
      <c r="Q79" s="26"/>
      <c r="R79" s="26"/>
      <c r="S79" s="26">
        <v>1</v>
      </c>
      <c r="T79" s="26"/>
      <c r="U79" s="26"/>
      <c r="V79" s="26">
        <v>1</v>
      </c>
      <c r="W79" s="26"/>
      <c r="X79" s="26"/>
      <c r="Y79" s="26"/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/>
      <c r="F80" s="188">
        <v>3</v>
      </c>
      <c r="G80" s="188">
        <v>2</v>
      </c>
      <c r="H80" s="188">
        <v>1</v>
      </c>
      <c r="I80" s="188"/>
      <c r="J80" s="26">
        <v>1</v>
      </c>
      <c r="K80" s="26">
        <v>1</v>
      </c>
      <c r="L80" s="26"/>
      <c r="M80" s="26"/>
      <c r="N80" s="26"/>
      <c r="O80" s="26"/>
      <c r="P80" s="26"/>
      <c r="Q80" s="26"/>
      <c r="R80" s="26"/>
      <c r="S80" s="26">
        <v>1</v>
      </c>
      <c r="T80" s="26"/>
      <c r="U80" s="26"/>
      <c r="V80" s="26">
        <v>1</v>
      </c>
      <c r="W80" s="26"/>
      <c r="X80" s="26"/>
      <c r="Y80" s="26">
        <v>1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/>
      <c r="G82" s="191"/>
      <c r="H82" s="191"/>
      <c r="I82" s="19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1</v>
      </c>
      <c r="F83" s="188">
        <v>26</v>
      </c>
      <c r="G83" s="188">
        <v>23</v>
      </c>
      <c r="H83" s="188">
        <v>3</v>
      </c>
      <c r="I83" s="188"/>
      <c r="J83" s="26">
        <v>20</v>
      </c>
      <c r="K83" s="26">
        <v>14</v>
      </c>
      <c r="L83" s="26">
        <v>1</v>
      </c>
      <c r="M83" s="26">
        <v>1</v>
      </c>
      <c r="N83" s="26">
        <v>4</v>
      </c>
      <c r="O83" s="26">
        <v>1</v>
      </c>
      <c r="P83" s="26">
        <v>2</v>
      </c>
      <c r="Q83" s="26">
        <v>1</v>
      </c>
      <c r="R83" s="26"/>
      <c r="S83" s="26">
        <v>20</v>
      </c>
      <c r="T83" s="26"/>
      <c r="U83" s="26">
        <v>17</v>
      </c>
      <c r="V83" s="26">
        <v>1</v>
      </c>
      <c r="W83" s="26"/>
      <c r="X83" s="26"/>
      <c r="Y83" s="26">
        <v>4</v>
      </c>
      <c r="Z83" s="26">
        <v>1</v>
      </c>
    </row>
    <row r="84" spans="1:26" s="24" customFormat="1">
      <c r="A84" s="27" t="s">
        <v>154</v>
      </c>
      <c r="B84" s="355" t="s">
        <v>63</v>
      </c>
      <c r="C84" s="356"/>
      <c r="D84" s="357"/>
      <c r="E84" s="188"/>
      <c r="F84" s="188">
        <v>7</v>
      </c>
      <c r="G84" s="188">
        <v>5</v>
      </c>
      <c r="H84" s="188">
        <v>2</v>
      </c>
      <c r="I84" s="188"/>
      <c r="J84" s="26">
        <v>4</v>
      </c>
      <c r="K84" s="26">
        <v>3</v>
      </c>
      <c r="L84" s="26">
        <v>1</v>
      </c>
      <c r="M84" s="26"/>
      <c r="N84" s="26"/>
      <c r="O84" s="26"/>
      <c r="P84" s="26"/>
      <c r="Q84" s="26"/>
      <c r="R84" s="26"/>
      <c r="S84" s="26">
        <v>4</v>
      </c>
      <c r="T84" s="26"/>
      <c r="U84" s="26">
        <v>3</v>
      </c>
      <c r="V84" s="26">
        <v>1</v>
      </c>
      <c r="W84" s="26"/>
      <c r="X84" s="26"/>
      <c r="Y84" s="26">
        <v>1</v>
      </c>
      <c r="Z84" s="26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/>
      <c r="G86" s="188"/>
      <c r="H86" s="188"/>
      <c r="I86" s="188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/>
      <c r="F87" s="188"/>
      <c r="G87" s="188"/>
      <c r="H87" s="188"/>
      <c r="I87" s="188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/>
      <c r="F90" s="188">
        <v>21</v>
      </c>
      <c r="G90" s="188">
        <v>21</v>
      </c>
      <c r="H90" s="188"/>
      <c r="I90" s="188"/>
      <c r="J90" s="26">
        <v>18</v>
      </c>
      <c r="K90" s="26">
        <v>11</v>
      </c>
      <c r="L90" s="26"/>
      <c r="M90" s="26">
        <v>2</v>
      </c>
      <c r="N90" s="26">
        <v>5</v>
      </c>
      <c r="O90" s="26"/>
      <c r="P90" s="26">
        <v>5</v>
      </c>
      <c r="Q90" s="26"/>
      <c r="R90" s="26"/>
      <c r="S90" s="26">
        <v>18</v>
      </c>
      <c r="T90" s="26">
        <v>1</v>
      </c>
      <c r="U90" s="26">
        <v>17</v>
      </c>
      <c r="V90" s="26"/>
      <c r="W90" s="26"/>
      <c r="X90" s="26"/>
      <c r="Y90" s="26">
        <v>2</v>
      </c>
      <c r="Z90" s="26">
        <v>1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/>
      <c r="G91" s="188"/>
      <c r="H91" s="188"/>
      <c r="I91" s="188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/>
      <c r="F92" s="188">
        <v>42</v>
      </c>
      <c r="G92" s="188">
        <v>40</v>
      </c>
      <c r="H92" s="188">
        <v>2</v>
      </c>
      <c r="I92" s="188"/>
      <c r="J92" s="26">
        <v>32</v>
      </c>
      <c r="K92" s="26">
        <v>22</v>
      </c>
      <c r="L92" s="26"/>
      <c r="M92" s="26">
        <v>6</v>
      </c>
      <c r="N92" s="26">
        <v>4</v>
      </c>
      <c r="O92" s="26"/>
      <c r="P92" s="26">
        <v>4</v>
      </c>
      <c r="Q92" s="26"/>
      <c r="R92" s="26"/>
      <c r="S92" s="26">
        <v>32</v>
      </c>
      <c r="T92" s="26"/>
      <c r="U92" s="26">
        <v>30</v>
      </c>
      <c r="V92" s="26"/>
      <c r="W92" s="26"/>
      <c r="X92" s="26"/>
      <c r="Y92" s="26">
        <v>8</v>
      </c>
      <c r="Z92" s="26">
        <v>1</v>
      </c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>
        <v>3</v>
      </c>
      <c r="G93" s="188">
        <v>3</v>
      </c>
      <c r="H93" s="188"/>
      <c r="I93" s="188"/>
      <c r="J93" s="26">
        <v>1</v>
      </c>
      <c r="K93" s="26">
        <v>1</v>
      </c>
      <c r="L93" s="26"/>
      <c r="M93" s="26"/>
      <c r="N93" s="26"/>
      <c r="O93" s="26"/>
      <c r="P93" s="26"/>
      <c r="Q93" s="26"/>
      <c r="R93" s="26"/>
      <c r="S93" s="26">
        <v>1</v>
      </c>
      <c r="T93" s="26">
        <v>1</v>
      </c>
      <c r="U93" s="26">
        <v>1</v>
      </c>
      <c r="V93" s="26"/>
      <c r="W93" s="26"/>
      <c r="X93" s="26"/>
      <c r="Y93" s="26">
        <v>1</v>
      </c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/>
      <c r="F94" s="188">
        <v>1</v>
      </c>
      <c r="G94" s="188">
        <v>1</v>
      </c>
      <c r="H94" s="188"/>
      <c r="I94" s="188"/>
      <c r="J94" s="26">
        <v>1</v>
      </c>
      <c r="K94" s="26"/>
      <c r="L94" s="26"/>
      <c r="M94" s="26">
        <v>1</v>
      </c>
      <c r="N94" s="26"/>
      <c r="O94" s="26"/>
      <c r="P94" s="26"/>
      <c r="Q94" s="26"/>
      <c r="R94" s="26"/>
      <c r="S94" s="26">
        <v>1</v>
      </c>
      <c r="T94" s="26"/>
      <c r="U94" s="26">
        <v>1</v>
      </c>
      <c r="V94" s="26"/>
      <c r="W94" s="26"/>
      <c r="X94" s="26"/>
      <c r="Y94" s="26"/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/>
      <c r="G95" s="188"/>
      <c r="H95" s="188"/>
      <c r="I95" s="188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/>
      <c r="G96" s="188"/>
      <c r="H96" s="188"/>
      <c r="I96" s="188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>
        <v>4</v>
      </c>
      <c r="F97" s="188">
        <v>110</v>
      </c>
      <c r="G97" s="188">
        <v>102</v>
      </c>
      <c r="H97" s="188">
        <v>6</v>
      </c>
      <c r="I97" s="188">
        <v>2</v>
      </c>
      <c r="J97" s="26">
        <v>96</v>
      </c>
      <c r="K97" s="26">
        <v>60</v>
      </c>
      <c r="L97" s="26">
        <v>1</v>
      </c>
      <c r="M97" s="26">
        <v>22</v>
      </c>
      <c r="N97" s="26">
        <v>13</v>
      </c>
      <c r="O97" s="26"/>
      <c r="P97" s="26">
        <v>13</v>
      </c>
      <c r="Q97" s="26"/>
      <c r="R97" s="26"/>
      <c r="S97" s="26">
        <v>96</v>
      </c>
      <c r="T97" s="26"/>
      <c r="U97" s="26">
        <v>86</v>
      </c>
      <c r="V97" s="26">
        <v>6</v>
      </c>
      <c r="W97" s="26"/>
      <c r="X97" s="26"/>
      <c r="Y97" s="26">
        <v>10</v>
      </c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/>
      <c r="F98" s="188">
        <v>3</v>
      </c>
      <c r="G98" s="188">
        <v>2</v>
      </c>
      <c r="H98" s="188">
        <v>1</v>
      </c>
      <c r="I98" s="188"/>
      <c r="J98" s="26">
        <v>2</v>
      </c>
      <c r="K98" s="26">
        <v>1</v>
      </c>
      <c r="L98" s="26"/>
      <c r="M98" s="26">
        <v>1</v>
      </c>
      <c r="N98" s="26"/>
      <c r="O98" s="26"/>
      <c r="P98" s="26"/>
      <c r="Q98" s="26"/>
      <c r="R98" s="26"/>
      <c r="S98" s="26">
        <v>2</v>
      </c>
      <c r="T98" s="26"/>
      <c r="U98" s="26">
        <v>1</v>
      </c>
      <c r="V98" s="26">
        <v>1</v>
      </c>
      <c r="W98" s="26"/>
      <c r="X98" s="26"/>
      <c r="Y98" s="26">
        <v>1</v>
      </c>
      <c r="Z98" s="26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/>
      <c r="G99" s="188"/>
      <c r="H99" s="188"/>
      <c r="I99" s="188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/>
      <c r="F100" s="188">
        <v>3</v>
      </c>
      <c r="G100" s="188">
        <v>3</v>
      </c>
      <c r="H100" s="188"/>
      <c r="I100" s="188"/>
      <c r="J100" s="26">
        <v>2</v>
      </c>
      <c r="K100" s="26">
        <v>2</v>
      </c>
      <c r="L100" s="26"/>
      <c r="M100" s="26"/>
      <c r="N100" s="26"/>
      <c r="O100" s="26"/>
      <c r="P100" s="26"/>
      <c r="Q100" s="26"/>
      <c r="R100" s="26"/>
      <c r="S100" s="26">
        <v>2</v>
      </c>
      <c r="T100" s="26"/>
      <c r="U100" s="26">
        <v>1</v>
      </c>
      <c r="V100" s="26"/>
      <c r="W100" s="26"/>
      <c r="X100" s="26"/>
      <c r="Y100" s="26">
        <v>1</v>
      </c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/>
      <c r="F101" s="188"/>
      <c r="G101" s="188"/>
      <c r="H101" s="188"/>
      <c r="I101" s="188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/>
      <c r="F102" s="188">
        <v>1</v>
      </c>
      <c r="G102" s="188">
        <v>1</v>
      </c>
      <c r="H102" s="188"/>
      <c r="I102" s="188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>
        <v>1</v>
      </c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/>
      <c r="F104" s="188">
        <v>4</v>
      </c>
      <c r="G104" s="188">
        <v>4</v>
      </c>
      <c r="H104" s="188"/>
      <c r="I104" s="188"/>
      <c r="J104" s="26">
        <v>1</v>
      </c>
      <c r="K104" s="26">
        <v>1</v>
      </c>
      <c r="L104" s="26"/>
      <c r="M104" s="26"/>
      <c r="N104" s="26"/>
      <c r="O104" s="26"/>
      <c r="P104" s="26"/>
      <c r="Q104" s="26"/>
      <c r="R104" s="26"/>
      <c r="S104" s="26">
        <v>1</v>
      </c>
      <c r="T104" s="26"/>
      <c r="U104" s="26">
        <v>1</v>
      </c>
      <c r="V104" s="26"/>
      <c r="W104" s="26"/>
      <c r="X104" s="26"/>
      <c r="Y104" s="26">
        <v>3</v>
      </c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/>
      <c r="F105" s="188">
        <v>3</v>
      </c>
      <c r="G105" s="188">
        <v>3</v>
      </c>
      <c r="H105" s="188"/>
      <c r="I105" s="188"/>
      <c r="J105" s="26">
        <v>2</v>
      </c>
      <c r="K105" s="26">
        <v>2</v>
      </c>
      <c r="L105" s="26"/>
      <c r="M105" s="26"/>
      <c r="N105" s="26"/>
      <c r="O105" s="26"/>
      <c r="P105" s="26"/>
      <c r="Q105" s="26"/>
      <c r="R105" s="26"/>
      <c r="S105" s="26">
        <v>2</v>
      </c>
      <c r="T105" s="26"/>
      <c r="U105" s="26">
        <v>1</v>
      </c>
      <c r="V105" s="26"/>
      <c r="W105" s="26"/>
      <c r="X105" s="26"/>
      <c r="Y105" s="26">
        <v>1</v>
      </c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/>
      <c r="F109" s="188">
        <v>7</v>
      </c>
      <c r="G109" s="188">
        <v>6</v>
      </c>
      <c r="H109" s="188">
        <v>1</v>
      </c>
      <c r="I109" s="188"/>
      <c r="J109" s="26">
        <v>4</v>
      </c>
      <c r="K109" s="26">
        <v>3</v>
      </c>
      <c r="L109" s="26"/>
      <c r="M109" s="26"/>
      <c r="N109" s="26">
        <v>1</v>
      </c>
      <c r="O109" s="26"/>
      <c r="P109" s="26">
        <v>1</v>
      </c>
      <c r="Q109" s="26"/>
      <c r="R109" s="26"/>
      <c r="S109" s="26">
        <v>4</v>
      </c>
      <c r="T109" s="26"/>
      <c r="U109" s="26">
        <v>4</v>
      </c>
      <c r="V109" s="26"/>
      <c r="W109" s="26"/>
      <c r="X109" s="26"/>
      <c r="Y109" s="26">
        <v>2</v>
      </c>
      <c r="Z109" s="26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/>
      <c r="F110" s="22"/>
      <c r="G110" s="22"/>
      <c r="H110" s="22"/>
      <c r="I110" s="2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/>
      <c r="G111" s="188"/>
      <c r="H111" s="188"/>
      <c r="I111" s="188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/>
      <c r="F113" s="188">
        <v>2</v>
      </c>
      <c r="G113" s="188">
        <v>2</v>
      </c>
      <c r="H113" s="188"/>
      <c r="I113" s="188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>
        <v>2</v>
      </c>
      <c r="Z113" s="26"/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/>
      <c r="F114" s="22"/>
      <c r="G114" s="22"/>
      <c r="H114" s="22"/>
      <c r="I114" s="2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>
        <v>2</v>
      </c>
      <c r="G115" s="188">
        <v>2</v>
      </c>
      <c r="H115" s="188"/>
      <c r="I115" s="188"/>
      <c r="J115" s="26">
        <v>2</v>
      </c>
      <c r="K115" s="26"/>
      <c r="L115" s="26">
        <v>2</v>
      </c>
      <c r="M115" s="26"/>
      <c r="N115" s="26"/>
      <c r="O115" s="26"/>
      <c r="P115" s="26"/>
      <c r="Q115" s="26"/>
      <c r="R115" s="26"/>
      <c r="S115" s="26">
        <v>2</v>
      </c>
      <c r="T115" s="26"/>
      <c r="U115" s="26">
        <v>2</v>
      </c>
      <c r="V115" s="26"/>
      <c r="W115" s="26"/>
      <c r="X115" s="26"/>
      <c r="Y115" s="26"/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/>
      <c r="G116" s="188"/>
      <c r="H116" s="188"/>
      <c r="I116" s="188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5</v>
      </c>
      <c r="G117" s="188">
        <v>4</v>
      </c>
      <c r="H117" s="188">
        <v>1</v>
      </c>
      <c r="I117" s="188"/>
      <c r="J117" s="26">
        <v>3</v>
      </c>
      <c r="K117" s="26">
        <v>3</v>
      </c>
      <c r="L117" s="26"/>
      <c r="M117" s="26"/>
      <c r="N117" s="26"/>
      <c r="O117" s="26"/>
      <c r="P117" s="26"/>
      <c r="Q117" s="26"/>
      <c r="R117" s="26"/>
      <c r="S117" s="26">
        <v>3</v>
      </c>
      <c r="T117" s="26"/>
      <c r="U117" s="26">
        <v>3</v>
      </c>
      <c r="V117" s="26"/>
      <c r="W117" s="26"/>
      <c r="X117" s="26"/>
      <c r="Y117" s="26">
        <v>1</v>
      </c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3</v>
      </c>
      <c r="G118" s="188">
        <v>3</v>
      </c>
      <c r="H118" s="188"/>
      <c r="I118" s="188"/>
      <c r="J118" s="26">
        <v>2</v>
      </c>
      <c r="K118" s="26">
        <v>2</v>
      </c>
      <c r="L118" s="26"/>
      <c r="M118" s="26"/>
      <c r="N118" s="26"/>
      <c r="O118" s="26"/>
      <c r="P118" s="26"/>
      <c r="Q118" s="26"/>
      <c r="R118" s="26"/>
      <c r="S118" s="26">
        <v>2</v>
      </c>
      <c r="T118" s="26"/>
      <c r="U118" s="26">
        <v>2</v>
      </c>
      <c r="V118" s="26"/>
      <c r="W118" s="26"/>
      <c r="X118" s="26"/>
      <c r="Y118" s="26">
        <v>1</v>
      </c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>
        <v>2</v>
      </c>
      <c r="G119" s="188">
        <v>2</v>
      </c>
      <c r="H119" s="188"/>
      <c r="I119" s="188"/>
      <c r="J119" s="26">
        <v>1</v>
      </c>
      <c r="K119" s="26">
        <v>1</v>
      </c>
      <c r="L119" s="26"/>
      <c r="M119" s="26"/>
      <c r="N119" s="26"/>
      <c r="O119" s="26"/>
      <c r="P119" s="26"/>
      <c r="Q119" s="26"/>
      <c r="R119" s="26"/>
      <c r="S119" s="26">
        <v>1</v>
      </c>
      <c r="T119" s="26"/>
      <c r="U119" s="26"/>
      <c r="V119" s="26"/>
      <c r="W119" s="26"/>
      <c r="X119" s="26">
        <v>1</v>
      </c>
      <c r="Y119" s="26">
        <v>1</v>
      </c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/>
      <c r="F120" s="188">
        <v>7</v>
      </c>
      <c r="G120" s="188">
        <v>5</v>
      </c>
      <c r="H120" s="188">
        <v>2</v>
      </c>
      <c r="I120" s="188"/>
      <c r="J120" s="26">
        <v>3</v>
      </c>
      <c r="K120" s="26">
        <v>2</v>
      </c>
      <c r="L120" s="26"/>
      <c r="M120" s="26">
        <v>1</v>
      </c>
      <c r="N120" s="26"/>
      <c r="O120" s="26"/>
      <c r="P120" s="26"/>
      <c r="Q120" s="26"/>
      <c r="R120" s="26"/>
      <c r="S120" s="26">
        <v>3</v>
      </c>
      <c r="T120" s="26"/>
      <c r="U120" s="26">
        <v>2</v>
      </c>
      <c r="V120" s="26">
        <v>1</v>
      </c>
      <c r="W120" s="26"/>
      <c r="X120" s="26"/>
      <c r="Y120" s="26">
        <v>2</v>
      </c>
      <c r="Z120" s="26"/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34"/>
      <c r="F121" s="34"/>
      <c r="G121" s="34"/>
      <c r="H121" s="34"/>
      <c r="I121" s="34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204">
        <v>69</v>
      </c>
      <c r="F122" s="204">
        <v>1072</v>
      </c>
      <c r="G122" s="204">
        <v>1036</v>
      </c>
      <c r="H122" s="204">
        <v>33</v>
      </c>
      <c r="I122" s="204">
        <v>3</v>
      </c>
      <c r="J122" s="80">
        <v>834</v>
      </c>
      <c r="K122" s="80">
        <v>637</v>
      </c>
      <c r="L122" s="80">
        <v>55</v>
      </c>
      <c r="M122" s="80">
        <v>55</v>
      </c>
      <c r="N122" s="80">
        <v>87</v>
      </c>
      <c r="O122" s="80">
        <v>9</v>
      </c>
      <c r="P122" s="80">
        <v>78</v>
      </c>
      <c r="Q122" s="80"/>
      <c r="R122" s="80"/>
      <c r="S122" s="80">
        <v>834</v>
      </c>
      <c r="T122" s="80">
        <v>6</v>
      </c>
      <c r="U122" s="80">
        <v>469</v>
      </c>
      <c r="V122" s="80">
        <v>56</v>
      </c>
      <c r="W122" s="80"/>
      <c r="X122" s="80"/>
      <c r="Y122" s="80">
        <v>265</v>
      </c>
      <c r="Z122" s="80">
        <v>28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/>
      <c r="F123" s="191"/>
      <c r="G123" s="191"/>
      <c r="H123" s="191"/>
      <c r="I123" s="19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/>
      <c r="F124" s="191"/>
      <c r="G124" s="191"/>
      <c r="H124" s="191"/>
      <c r="I124" s="19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/>
      <c r="F125" s="191">
        <v>1</v>
      </c>
      <c r="G125" s="191">
        <v>1</v>
      </c>
      <c r="H125" s="191"/>
      <c r="I125" s="19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>
        <v>1</v>
      </c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>
        <v>1</v>
      </c>
      <c r="F126" s="191">
        <v>1</v>
      </c>
      <c r="G126" s="191">
        <v>1</v>
      </c>
      <c r="H126" s="191"/>
      <c r="I126" s="191"/>
      <c r="J126" s="31">
        <v>1</v>
      </c>
      <c r="K126" s="31"/>
      <c r="L126" s="31">
        <v>1</v>
      </c>
      <c r="M126" s="31"/>
      <c r="N126" s="31"/>
      <c r="O126" s="31"/>
      <c r="P126" s="31"/>
      <c r="Q126" s="31"/>
      <c r="R126" s="31"/>
      <c r="S126" s="31">
        <v>1</v>
      </c>
      <c r="T126" s="31"/>
      <c r="U126" s="31">
        <v>1</v>
      </c>
      <c r="V126" s="31"/>
      <c r="W126" s="31"/>
      <c r="X126" s="31"/>
      <c r="Y126" s="31">
        <v>1</v>
      </c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>
        <v>1</v>
      </c>
      <c r="G127" s="191">
        <v>1</v>
      </c>
      <c r="H127" s="191"/>
      <c r="I127" s="191"/>
      <c r="J127" s="31">
        <v>1</v>
      </c>
      <c r="K127" s="31"/>
      <c r="L127" s="31"/>
      <c r="M127" s="31"/>
      <c r="N127" s="31">
        <v>1</v>
      </c>
      <c r="O127" s="31">
        <v>1</v>
      </c>
      <c r="P127" s="31"/>
      <c r="Q127" s="31"/>
      <c r="R127" s="31"/>
      <c r="S127" s="31">
        <v>1</v>
      </c>
      <c r="T127" s="31"/>
      <c r="U127" s="31">
        <v>1</v>
      </c>
      <c r="V127" s="31"/>
      <c r="W127" s="31"/>
      <c r="X127" s="31"/>
      <c r="Y127" s="31"/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/>
      <c r="F129" s="191">
        <v>45</v>
      </c>
      <c r="G129" s="191">
        <v>41</v>
      </c>
      <c r="H129" s="191">
        <v>4</v>
      </c>
      <c r="I129" s="191"/>
      <c r="J129" s="31">
        <v>27</v>
      </c>
      <c r="K129" s="31">
        <v>10</v>
      </c>
      <c r="L129" s="31">
        <v>1</v>
      </c>
      <c r="M129" s="31">
        <v>9</v>
      </c>
      <c r="N129" s="31">
        <v>7</v>
      </c>
      <c r="O129" s="31">
        <v>3</v>
      </c>
      <c r="P129" s="31">
        <v>2</v>
      </c>
      <c r="Q129" s="31">
        <v>2</v>
      </c>
      <c r="R129" s="31"/>
      <c r="S129" s="31">
        <v>27</v>
      </c>
      <c r="T129" s="31">
        <v>1</v>
      </c>
      <c r="U129" s="31">
        <v>21</v>
      </c>
      <c r="V129" s="31">
        <v>7</v>
      </c>
      <c r="W129" s="31"/>
      <c r="X129" s="31"/>
      <c r="Y129" s="31">
        <v>13</v>
      </c>
      <c r="Z129" s="31">
        <v>2</v>
      </c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/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>
        <v>1</v>
      </c>
      <c r="G131" s="191">
        <v>1</v>
      </c>
      <c r="H131" s="191"/>
      <c r="I131" s="19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>
        <v>1</v>
      </c>
      <c r="Z131" s="31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>
        <v>3</v>
      </c>
      <c r="G133" s="191">
        <v>2</v>
      </c>
      <c r="H133" s="191">
        <v>1</v>
      </c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>
        <v>2</v>
      </c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/>
      <c r="F134" s="22">
        <v>4</v>
      </c>
      <c r="G134" s="22">
        <v>2</v>
      </c>
      <c r="H134" s="22">
        <v>2</v>
      </c>
      <c r="I134" s="22"/>
      <c r="J134" s="23">
        <v>1</v>
      </c>
      <c r="K134" s="23">
        <v>1</v>
      </c>
      <c r="L134" s="23"/>
      <c r="M134" s="23"/>
      <c r="N134" s="23"/>
      <c r="O134" s="23"/>
      <c r="P134" s="23"/>
      <c r="Q134" s="23"/>
      <c r="R134" s="23"/>
      <c r="S134" s="23">
        <v>1</v>
      </c>
      <c r="T134" s="23"/>
      <c r="U134" s="23">
        <v>1</v>
      </c>
      <c r="V134" s="23"/>
      <c r="W134" s="23"/>
      <c r="X134" s="23"/>
      <c r="Y134" s="23">
        <v>1</v>
      </c>
      <c r="Z134" s="23"/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>SUM(E20:E134)</f>
        <v>154</v>
      </c>
      <c r="F135" s="22">
        <f>SUM(F21:F134)</f>
        <v>2068</v>
      </c>
      <c r="G135" s="22">
        <f>SUM(G20:G134)</f>
        <v>1944</v>
      </c>
      <c r="H135" s="22">
        <f t="shared" ref="H135:V135" si="0">SUM(H21:H134)</f>
        <v>118</v>
      </c>
      <c r="I135" s="22">
        <f t="shared" si="0"/>
        <v>8</v>
      </c>
      <c r="J135" s="23">
        <f t="shared" si="0"/>
        <v>1546</v>
      </c>
      <c r="K135" s="23">
        <f t="shared" si="0"/>
        <v>1012</v>
      </c>
      <c r="L135" s="23">
        <f t="shared" si="0"/>
        <v>100</v>
      </c>
      <c r="M135" s="23">
        <f t="shared" si="0"/>
        <v>184</v>
      </c>
      <c r="N135" s="23">
        <f t="shared" si="0"/>
        <v>249</v>
      </c>
      <c r="O135" s="23">
        <f t="shared" si="0"/>
        <v>22</v>
      </c>
      <c r="P135" s="23">
        <f t="shared" si="0"/>
        <v>214</v>
      </c>
      <c r="Q135" s="23">
        <f t="shared" si="0"/>
        <v>12</v>
      </c>
      <c r="R135" s="23">
        <f t="shared" si="0"/>
        <v>1</v>
      </c>
      <c r="S135" s="23">
        <f t="shared" si="0"/>
        <v>1547</v>
      </c>
      <c r="T135" s="23">
        <f t="shared" si="0"/>
        <v>16</v>
      </c>
      <c r="U135" s="23">
        <f t="shared" si="0"/>
        <v>1028</v>
      </c>
      <c r="V135" s="23">
        <f t="shared" si="0"/>
        <v>163</v>
      </c>
      <c r="W135" s="23">
        <v>0</v>
      </c>
      <c r="X135" s="23">
        <f>SUM(X21:X134)</f>
        <v>1</v>
      </c>
      <c r="Y135" s="23">
        <f>SUM(Y21:Y134)</f>
        <v>535</v>
      </c>
      <c r="Z135" s="23">
        <f>SUM(Z21:Z134)</f>
        <v>62</v>
      </c>
    </row>
    <row r="136" spans="1:26">
      <c r="F136" s="20">
        <f>SUM(F21:F135)</f>
        <v>4136</v>
      </c>
    </row>
    <row r="65536" spans="6:26">
      <c r="F65536" s="20">
        <f t="shared" ref="F65536:Z65536" si="1">SUM(F19:F65535)</f>
        <v>8274</v>
      </c>
      <c r="G65536" s="20">
        <f t="shared" si="1"/>
        <v>3891</v>
      </c>
      <c r="H65536" s="20">
        <f t="shared" si="1"/>
        <v>240</v>
      </c>
      <c r="I65536" s="20">
        <f t="shared" si="1"/>
        <v>21</v>
      </c>
      <c r="J65536" s="20">
        <f t="shared" si="1"/>
        <v>3098</v>
      </c>
      <c r="K65536" s="20">
        <f t="shared" si="1"/>
        <v>2031</v>
      </c>
      <c r="L65536" s="20">
        <f t="shared" si="1"/>
        <v>208</v>
      </c>
      <c r="M65536" s="20">
        <f t="shared" si="1"/>
        <v>377</v>
      </c>
      <c r="N65536" s="20">
        <f t="shared" si="1"/>
        <v>508</v>
      </c>
      <c r="O65536" s="20">
        <f t="shared" si="1"/>
        <v>55</v>
      </c>
      <c r="P65536" s="20">
        <f t="shared" si="1"/>
        <v>440</v>
      </c>
      <c r="Q65536" s="20">
        <f t="shared" si="1"/>
        <v>37</v>
      </c>
      <c r="R65536" s="20">
        <f t="shared" si="1"/>
        <v>16</v>
      </c>
      <c r="S65536" s="20">
        <f t="shared" si="1"/>
        <v>3109</v>
      </c>
      <c r="T65536" s="20">
        <f t="shared" si="1"/>
        <v>48</v>
      </c>
      <c r="U65536" s="20">
        <f t="shared" si="1"/>
        <v>2073</v>
      </c>
      <c r="V65536" s="20">
        <f t="shared" si="1"/>
        <v>344</v>
      </c>
      <c r="W65536" s="20">
        <f t="shared" si="1"/>
        <v>19</v>
      </c>
      <c r="X65536" s="20">
        <f t="shared" si="1"/>
        <v>22</v>
      </c>
      <c r="Y65536" s="20">
        <f t="shared" si="1"/>
        <v>1091</v>
      </c>
      <c r="Z65536" s="20">
        <f t="shared" si="1"/>
        <v>146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35"/>
  <sheetViews>
    <sheetView topLeftCell="A112" workbookViewId="0">
      <selection activeCell="N151" sqref="N151"/>
    </sheetView>
  </sheetViews>
  <sheetFormatPr defaultRowHeight="12.75"/>
  <cols>
    <col min="1" max="4" width="9.140625" style="69"/>
    <col min="5" max="5" width="9.140625" style="155"/>
    <col min="6" max="6" width="9.140625" style="156"/>
    <col min="7" max="9" width="9.140625" style="69"/>
    <col min="10" max="10" width="9.140625" style="156"/>
    <col min="11" max="13" width="9.140625" style="69"/>
    <col min="14" max="14" width="9.140625" style="156"/>
    <col min="15" max="18" width="9.140625" style="69"/>
    <col min="19" max="19" width="9.140625" style="156"/>
    <col min="20" max="26" width="9.140625" style="69"/>
    <col min="27" max="124" width="9.140625" style="122"/>
    <col min="125" max="16384" width="9.140625" style="69"/>
  </cols>
  <sheetData>
    <row r="1" spans="1:26" ht="14.25">
      <c r="A1" s="593" t="s">
        <v>0</v>
      </c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</row>
    <row r="2" spans="1:26" ht="14.25">
      <c r="A2" s="593" t="s">
        <v>1</v>
      </c>
      <c r="B2" s="593"/>
      <c r="C2" s="593"/>
      <c r="D2" s="593"/>
      <c r="E2" s="593"/>
      <c r="F2" s="593"/>
      <c r="G2" s="593"/>
      <c r="H2" s="593"/>
      <c r="I2" s="593"/>
      <c r="J2" s="593"/>
      <c r="K2" s="593"/>
      <c r="L2" s="593"/>
      <c r="M2" s="593"/>
      <c r="N2" s="593"/>
      <c r="O2" s="593"/>
      <c r="P2" s="593"/>
      <c r="Q2" s="593"/>
      <c r="R2" s="593"/>
      <c r="S2" s="593"/>
      <c r="T2" s="593"/>
      <c r="U2" s="593"/>
      <c r="V2" s="593"/>
      <c r="W2" s="593"/>
      <c r="X2" s="593"/>
      <c r="Y2" s="593"/>
      <c r="Z2" s="593"/>
    </row>
    <row r="3" spans="1:26">
      <c r="A3" s="594" t="s">
        <v>249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  <c r="N3" s="594"/>
      <c r="O3" s="594"/>
      <c r="P3" s="594"/>
      <c r="Q3" s="594"/>
      <c r="R3" s="594"/>
      <c r="S3" s="594"/>
      <c r="T3" s="594"/>
      <c r="U3" s="594"/>
      <c r="V3" s="594"/>
      <c r="W3" s="594"/>
      <c r="X3" s="594"/>
      <c r="Y3" s="594"/>
      <c r="Z3" s="594"/>
    </row>
    <row r="4" spans="1:26">
      <c r="A4" s="595"/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595"/>
      <c r="O4" s="595"/>
      <c r="P4" s="595"/>
      <c r="Q4" s="595"/>
      <c r="R4" s="595"/>
      <c r="S4" s="595"/>
      <c r="T4" s="595"/>
      <c r="U4" s="595"/>
      <c r="V4" s="595"/>
      <c r="W4" s="595"/>
      <c r="X4" s="595"/>
      <c r="Y4" s="595"/>
      <c r="Z4" s="595"/>
    </row>
    <row r="5" spans="1:26">
      <c r="A5" s="581" t="s">
        <v>250</v>
      </c>
      <c r="B5" s="581"/>
      <c r="C5" s="581"/>
      <c r="D5" s="581"/>
      <c r="E5" s="596" t="s">
        <v>3</v>
      </c>
      <c r="F5" s="599" t="s">
        <v>251</v>
      </c>
      <c r="G5" s="600"/>
      <c r="H5" s="600"/>
      <c r="I5" s="600"/>
      <c r="J5" s="599" t="s">
        <v>5</v>
      </c>
      <c r="K5" s="600"/>
      <c r="L5" s="600"/>
      <c r="M5" s="600"/>
      <c r="N5" s="600"/>
      <c r="O5" s="600"/>
      <c r="P5" s="600"/>
      <c r="Q5" s="600"/>
      <c r="R5" s="600"/>
      <c r="S5" s="600"/>
      <c r="T5" s="591" t="s">
        <v>6</v>
      </c>
      <c r="U5" s="604" t="s">
        <v>7</v>
      </c>
      <c r="V5" s="581" t="s">
        <v>8</v>
      </c>
      <c r="W5" s="581"/>
      <c r="X5" s="581"/>
      <c r="Y5" s="607" t="s">
        <v>9</v>
      </c>
      <c r="Z5" s="607" t="s">
        <v>10</v>
      </c>
    </row>
    <row r="6" spans="1:26">
      <c r="A6" s="581"/>
      <c r="B6" s="581"/>
      <c r="C6" s="581"/>
      <c r="D6" s="581"/>
      <c r="E6" s="597"/>
      <c r="F6" s="601"/>
      <c r="G6" s="602"/>
      <c r="H6" s="602"/>
      <c r="I6" s="602"/>
      <c r="J6" s="601"/>
      <c r="K6" s="602"/>
      <c r="L6" s="602"/>
      <c r="M6" s="602"/>
      <c r="N6" s="602"/>
      <c r="O6" s="602"/>
      <c r="P6" s="602"/>
      <c r="Q6" s="602"/>
      <c r="R6" s="602"/>
      <c r="S6" s="602"/>
      <c r="T6" s="586"/>
      <c r="U6" s="605"/>
      <c r="V6" s="581"/>
      <c r="W6" s="581"/>
      <c r="X6" s="581"/>
      <c r="Y6" s="607"/>
      <c r="Z6" s="607"/>
    </row>
    <row r="7" spans="1:26">
      <c r="A7" s="581"/>
      <c r="B7" s="581"/>
      <c r="C7" s="581"/>
      <c r="D7" s="581"/>
      <c r="E7" s="597"/>
      <c r="F7" s="603"/>
      <c r="G7" s="595"/>
      <c r="H7" s="595"/>
      <c r="I7" s="595"/>
      <c r="J7" s="603"/>
      <c r="K7" s="595"/>
      <c r="L7" s="595"/>
      <c r="M7" s="595"/>
      <c r="N7" s="595"/>
      <c r="O7" s="595"/>
      <c r="P7" s="595"/>
      <c r="Q7" s="595"/>
      <c r="R7" s="595"/>
      <c r="S7" s="595"/>
      <c r="T7" s="586"/>
      <c r="U7" s="605"/>
      <c r="V7" s="581"/>
      <c r="W7" s="581"/>
      <c r="X7" s="581"/>
      <c r="Y7" s="607"/>
      <c r="Z7" s="607"/>
    </row>
    <row r="8" spans="1:26">
      <c r="A8" s="581"/>
      <c r="B8" s="581"/>
      <c r="C8" s="581"/>
      <c r="D8" s="581"/>
      <c r="E8" s="597"/>
      <c r="F8" s="588" t="s">
        <v>14</v>
      </c>
      <c r="G8" s="591" t="s">
        <v>15</v>
      </c>
      <c r="H8" s="591" t="s">
        <v>16</v>
      </c>
      <c r="I8" s="591" t="s">
        <v>17</v>
      </c>
      <c r="J8" s="588" t="s">
        <v>18</v>
      </c>
      <c r="K8" s="591" t="s">
        <v>19</v>
      </c>
      <c r="L8" s="591" t="s">
        <v>20</v>
      </c>
      <c r="M8" s="591" t="s">
        <v>21</v>
      </c>
      <c r="N8" s="581" t="s">
        <v>22</v>
      </c>
      <c r="O8" s="581"/>
      <c r="P8" s="581"/>
      <c r="Q8" s="581"/>
      <c r="R8" s="591" t="s">
        <v>23</v>
      </c>
      <c r="S8" s="608" t="s">
        <v>24</v>
      </c>
      <c r="T8" s="586"/>
      <c r="U8" s="605"/>
      <c r="V8" s="586" t="s">
        <v>11</v>
      </c>
      <c r="W8" s="586" t="s">
        <v>12</v>
      </c>
      <c r="X8" s="586" t="s">
        <v>13</v>
      </c>
      <c r="Y8" s="607"/>
      <c r="Z8" s="607"/>
    </row>
    <row r="9" spans="1:26">
      <c r="A9" s="581"/>
      <c r="B9" s="581"/>
      <c r="C9" s="581"/>
      <c r="D9" s="581"/>
      <c r="E9" s="597"/>
      <c r="F9" s="589"/>
      <c r="G9" s="586"/>
      <c r="H9" s="586"/>
      <c r="I9" s="586"/>
      <c r="J9" s="589"/>
      <c r="K9" s="586"/>
      <c r="L9" s="586"/>
      <c r="M9" s="586"/>
      <c r="N9" s="581"/>
      <c r="O9" s="581"/>
      <c r="P9" s="581"/>
      <c r="Q9" s="581"/>
      <c r="R9" s="586"/>
      <c r="S9" s="609"/>
      <c r="T9" s="586"/>
      <c r="U9" s="605"/>
      <c r="V9" s="586"/>
      <c r="W9" s="586"/>
      <c r="X9" s="586"/>
      <c r="Y9" s="607"/>
      <c r="Z9" s="607"/>
    </row>
    <row r="10" spans="1:26">
      <c r="A10" s="581"/>
      <c r="B10" s="581"/>
      <c r="C10" s="581"/>
      <c r="D10" s="581"/>
      <c r="E10" s="597"/>
      <c r="F10" s="589"/>
      <c r="G10" s="586"/>
      <c r="H10" s="586"/>
      <c r="I10" s="586"/>
      <c r="J10" s="589"/>
      <c r="K10" s="586"/>
      <c r="L10" s="586"/>
      <c r="M10" s="586"/>
      <c r="N10" s="581"/>
      <c r="O10" s="581"/>
      <c r="P10" s="581"/>
      <c r="Q10" s="581"/>
      <c r="R10" s="586"/>
      <c r="S10" s="609"/>
      <c r="T10" s="586"/>
      <c r="U10" s="605"/>
      <c r="V10" s="586"/>
      <c r="W10" s="586"/>
      <c r="X10" s="586"/>
      <c r="Y10" s="607"/>
      <c r="Z10" s="607"/>
    </row>
    <row r="11" spans="1:26">
      <c r="A11" s="581"/>
      <c r="B11" s="581"/>
      <c r="C11" s="581"/>
      <c r="D11" s="581"/>
      <c r="E11" s="598"/>
      <c r="F11" s="589"/>
      <c r="G11" s="586"/>
      <c r="H11" s="586"/>
      <c r="I11" s="586"/>
      <c r="J11" s="589"/>
      <c r="K11" s="586"/>
      <c r="L11" s="586"/>
      <c r="M11" s="586"/>
      <c r="N11" s="588" t="s">
        <v>25</v>
      </c>
      <c r="O11" s="591" t="s">
        <v>26</v>
      </c>
      <c r="P11" s="591" t="s">
        <v>252</v>
      </c>
      <c r="Q11" s="591" t="s">
        <v>28</v>
      </c>
      <c r="R11" s="586"/>
      <c r="S11" s="609"/>
      <c r="T11" s="586"/>
      <c r="U11" s="605"/>
      <c r="V11" s="586"/>
      <c r="W11" s="586"/>
      <c r="X11" s="586"/>
      <c r="Y11" s="607"/>
      <c r="Z11" s="607"/>
    </row>
    <row r="12" spans="1:26">
      <c r="A12" s="581"/>
      <c r="B12" s="581"/>
      <c r="C12" s="581"/>
      <c r="D12" s="581"/>
      <c r="E12" s="598"/>
      <c r="F12" s="589"/>
      <c r="G12" s="586"/>
      <c r="H12" s="586"/>
      <c r="I12" s="586"/>
      <c r="J12" s="589"/>
      <c r="K12" s="586"/>
      <c r="L12" s="586"/>
      <c r="M12" s="586"/>
      <c r="N12" s="589"/>
      <c r="O12" s="586"/>
      <c r="P12" s="586"/>
      <c r="Q12" s="586"/>
      <c r="R12" s="586"/>
      <c r="S12" s="609"/>
      <c r="T12" s="586"/>
      <c r="U12" s="605"/>
      <c r="V12" s="586"/>
      <c r="W12" s="586"/>
      <c r="X12" s="586"/>
      <c r="Y12" s="607"/>
      <c r="Z12" s="607"/>
    </row>
    <row r="13" spans="1:26">
      <c r="A13" s="581"/>
      <c r="B13" s="581"/>
      <c r="C13" s="581"/>
      <c r="D13" s="581"/>
      <c r="E13" s="598"/>
      <c r="F13" s="589"/>
      <c r="G13" s="586"/>
      <c r="H13" s="586"/>
      <c r="I13" s="586"/>
      <c r="J13" s="589"/>
      <c r="K13" s="586"/>
      <c r="L13" s="586"/>
      <c r="M13" s="586"/>
      <c r="N13" s="589"/>
      <c r="O13" s="586"/>
      <c r="P13" s="586"/>
      <c r="Q13" s="586"/>
      <c r="R13" s="586"/>
      <c r="S13" s="609"/>
      <c r="T13" s="586"/>
      <c r="U13" s="605"/>
      <c r="V13" s="586"/>
      <c r="W13" s="586"/>
      <c r="X13" s="586"/>
      <c r="Y13" s="607"/>
      <c r="Z13" s="607"/>
    </row>
    <row r="14" spans="1:26">
      <c r="A14" s="581"/>
      <c r="B14" s="581"/>
      <c r="C14" s="581"/>
      <c r="D14" s="581"/>
      <c r="E14" s="598"/>
      <c r="F14" s="589"/>
      <c r="G14" s="586"/>
      <c r="H14" s="586"/>
      <c r="I14" s="586"/>
      <c r="J14" s="589"/>
      <c r="K14" s="586"/>
      <c r="L14" s="586"/>
      <c r="M14" s="586"/>
      <c r="N14" s="589"/>
      <c r="O14" s="586"/>
      <c r="P14" s="586"/>
      <c r="Q14" s="586"/>
      <c r="R14" s="586"/>
      <c r="S14" s="609"/>
      <c r="T14" s="586"/>
      <c r="U14" s="605"/>
      <c r="V14" s="586"/>
      <c r="W14" s="586"/>
      <c r="X14" s="586"/>
      <c r="Y14" s="607"/>
      <c r="Z14" s="607"/>
    </row>
    <row r="15" spans="1:26">
      <c r="A15" s="581"/>
      <c r="B15" s="581"/>
      <c r="C15" s="581"/>
      <c r="D15" s="581"/>
      <c r="E15" s="598"/>
      <c r="F15" s="589"/>
      <c r="G15" s="586"/>
      <c r="H15" s="586"/>
      <c r="I15" s="586"/>
      <c r="J15" s="589"/>
      <c r="K15" s="586"/>
      <c r="L15" s="586"/>
      <c r="M15" s="586"/>
      <c r="N15" s="589"/>
      <c r="O15" s="586"/>
      <c r="P15" s="586"/>
      <c r="Q15" s="586"/>
      <c r="R15" s="586"/>
      <c r="S15" s="609"/>
      <c r="T15" s="586"/>
      <c r="U15" s="605"/>
      <c r="V15" s="586"/>
      <c r="W15" s="586"/>
      <c r="X15" s="586"/>
      <c r="Y15" s="607"/>
      <c r="Z15" s="607"/>
    </row>
    <row r="16" spans="1:26">
      <c r="A16" s="581"/>
      <c r="B16" s="581"/>
      <c r="C16" s="581"/>
      <c r="D16" s="581"/>
      <c r="E16" s="598"/>
      <c r="F16" s="589"/>
      <c r="G16" s="586"/>
      <c r="H16" s="586"/>
      <c r="I16" s="586"/>
      <c r="J16" s="589"/>
      <c r="K16" s="586"/>
      <c r="L16" s="586"/>
      <c r="M16" s="586"/>
      <c r="N16" s="589"/>
      <c r="O16" s="586"/>
      <c r="P16" s="586"/>
      <c r="Q16" s="586"/>
      <c r="R16" s="586"/>
      <c r="S16" s="609"/>
      <c r="T16" s="586"/>
      <c r="U16" s="605"/>
      <c r="V16" s="586"/>
      <c r="W16" s="586"/>
      <c r="X16" s="586"/>
      <c r="Y16" s="607"/>
      <c r="Z16" s="607"/>
    </row>
    <row r="17" spans="1:26">
      <c r="A17" s="581"/>
      <c r="B17" s="581"/>
      <c r="C17" s="581"/>
      <c r="D17" s="581"/>
      <c r="E17" s="598"/>
      <c r="F17" s="589"/>
      <c r="G17" s="586"/>
      <c r="H17" s="586"/>
      <c r="I17" s="586"/>
      <c r="J17" s="589"/>
      <c r="K17" s="586"/>
      <c r="L17" s="586"/>
      <c r="M17" s="586"/>
      <c r="N17" s="589"/>
      <c r="O17" s="586"/>
      <c r="P17" s="586"/>
      <c r="Q17" s="586"/>
      <c r="R17" s="586"/>
      <c r="S17" s="609"/>
      <c r="T17" s="586"/>
      <c r="U17" s="605"/>
      <c r="V17" s="586"/>
      <c r="W17" s="586"/>
      <c r="X17" s="586"/>
      <c r="Y17" s="607"/>
      <c r="Z17" s="607"/>
    </row>
    <row r="18" spans="1:26">
      <c r="A18" s="581"/>
      <c r="B18" s="581"/>
      <c r="C18" s="581"/>
      <c r="D18" s="581"/>
      <c r="E18" s="598"/>
      <c r="F18" s="590"/>
      <c r="G18" s="587"/>
      <c r="H18" s="587"/>
      <c r="I18" s="587"/>
      <c r="J18" s="590"/>
      <c r="K18" s="587"/>
      <c r="L18" s="587"/>
      <c r="M18" s="587"/>
      <c r="N18" s="590"/>
      <c r="O18" s="587"/>
      <c r="P18" s="587"/>
      <c r="Q18" s="587"/>
      <c r="R18" s="587"/>
      <c r="S18" s="610"/>
      <c r="T18" s="587"/>
      <c r="U18" s="606"/>
      <c r="V18" s="587"/>
      <c r="W18" s="587"/>
      <c r="X18" s="587"/>
      <c r="Y18" s="607"/>
      <c r="Z18" s="607"/>
    </row>
    <row r="19" spans="1:26" ht="14.25">
      <c r="A19" s="584" t="s">
        <v>29</v>
      </c>
      <c r="B19" s="585"/>
      <c r="C19" s="585"/>
      <c r="D19" s="585"/>
      <c r="E19" s="123">
        <v>1</v>
      </c>
      <c r="F19" s="124">
        <v>2</v>
      </c>
      <c r="G19" s="198">
        <v>3</v>
      </c>
      <c r="H19" s="198">
        <v>4</v>
      </c>
      <c r="I19" s="198">
        <v>5</v>
      </c>
      <c r="J19" s="124">
        <v>6</v>
      </c>
      <c r="K19" s="198">
        <v>7</v>
      </c>
      <c r="L19" s="198">
        <v>8</v>
      </c>
      <c r="M19" s="198">
        <v>9</v>
      </c>
      <c r="N19" s="124">
        <v>10</v>
      </c>
      <c r="O19" s="198">
        <v>11</v>
      </c>
      <c r="P19" s="198">
        <v>12</v>
      </c>
      <c r="Q19" s="198">
        <v>13</v>
      </c>
      <c r="R19" s="198">
        <v>14</v>
      </c>
      <c r="S19" s="124">
        <v>15</v>
      </c>
      <c r="T19" s="198">
        <v>16</v>
      </c>
      <c r="U19" s="198">
        <v>17</v>
      </c>
      <c r="V19" s="198">
        <v>18</v>
      </c>
      <c r="W19" s="198">
        <v>19</v>
      </c>
      <c r="X19" s="198">
        <v>20</v>
      </c>
      <c r="Y19" s="198">
        <v>21</v>
      </c>
      <c r="Z19" s="198">
        <v>22</v>
      </c>
    </row>
    <row r="20" spans="1:26" s="70" customFormat="1" ht="14.25">
      <c r="A20" s="125" t="s">
        <v>253</v>
      </c>
      <c r="B20" s="579" t="s">
        <v>31</v>
      </c>
      <c r="C20" s="579"/>
      <c r="D20" s="579"/>
      <c r="E20" s="126"/>
      <c r="F20" s="230"/>
      <c r="G20" s="195"/>
      <c r="H20" s="195"/>
      <c r="I20" s="195"/>
      <c r="J20" s="231"/>
      <c r="K20" s="232"/>
      <c r="L20" s="232"/>
      <c r="M20" s="232"/>
      <c r="N20" s="231"/>
      <c r="O20" s="232"/>
      <c r="P20" s="232"/>
      <c r="Q20" s="232"/>
      <c r="R20" s="232"/>
      <c r="S20" s="231"/>
      <c r="T20" s="232"/>
      <c r="U20" s="232"/>
      <c r="V20" s="232"/>
      <c r="W20" s="232"/>
      <c r="X20" s="232"/>
      <c r="Y20" s="232"/>
      <c r="Z20" s="232"/>
    </row>
    <row r="21" spans="1:26" s="70" customFormat="1" ht="14.25">
      <c r="A21" s="127">
        <v>1.1000000000000001</v>
      </c>
      <c r="B21" s="580" t="s">
        <v>33</v>
      </c>
      <c r="C21" s="580"/>
      <c r="D21" s="580"/>
      <c r="E21" s="128">
        <f>1+1+1+1</f>
        <v>4</v>
      </c>
      <c r="F21" s="129">
        <f>+G21+H21+I21</f>
        <v>28</v>
      </c>
      <c r="G21" s="196">
        <v>22</v>
      </c>
      <c r="H21" s="196">
        <v>6</v>
      </c>
      <c r="I21" s="196"/>
      <c r="J21" s="130">
        <f t="shared" ref="J21:J84" si="0">+K21+L21+M21+N21</f>
        <v>23</v>
      </c>
      <c r="K21" s="131">
        <v>14</v>
      </c>
      <c r="L21" s="131">
        <v>2</v>
      </c>
      <c r="M21" s="131">
        <v>1</v>
      </c>
      <c r="N21" s="130">
        <f>+O21+P21+Q21</f>
        <v>6</v>
      </c>
      <c r="O21" s="131">
        <v>1</v>
      </c>
      <c r="P21" s="131"/>
      <c r="Q21" s="131">
        <v>5</v>
      </c>
      <c r="R21" s="131"/>
      <c r="S21" s="130">
        <f t="shared" ref="S21:S84" si="1">+J21+R21</f>
        <v>23</v>
      </c>
      <c r="T21" s="131">
        <v>1</v>
      </c>
      <c r="U21" s="131">
        <f>4+3+1+4+1+1</f>
        <v>14</v>
      </c>
      <c r="V21" s="131"/>
      <c r="W21" s="131"/>
      <c r="X21" s="131"/>
      <c r="Y21" s="131">
        <v>2</v>
      </c>
      <c r="Z21" s="131">
        <v>1</v>
      </c>
    </row>
    <row r="22" spans="1:26" s="70" customFormat="1" ht="14.25">
      <c r="A22" s="132" t="s">
        <v>34</v>
      </c>
      <c r="B22" s="582" t="s">
        <v>35</v>
      </c>
      <c r="C22" s="582"/>
      <c r="D22" s="582"/>
      <c r="E22" s="128">
        <f>1+1+1</f>
        <v>3</v>
      </c>
      <c r="F22" s="129">
        <f>+G22+H22+I22</f>
        <v>27</v>
      </c>
      <c r="G22" s="196">
        <v>25</v>
      </c>
      <c r="H22" s="196">
        <v>2</v>
      </c>
      <c r="I22" s="196"/>
      <c r="J22" s="130">
        <f t="shared" si="0"/>
        <v>25</v>
      </c>
      <c r="K22" s="131">
        <v>21</v>
      </c>
      <c r="L22" s="131"/>
      <c r="M22" s="131">
        <v>2</v>
      </c>
      <c r="N22" s="130">
        <f t="shared" ref="N22:N85" si="2">+O22+P22+Q22</f>
        <v>2</v>
      </c>
      <c r="O22" s="131">
        <v>2</v>
      </c>
      <c r="P22" s="131"/>
      <c r="Q22" s="131"/>
      <c r="R22" s="131">
        <v>1</v>
      </c>
      <c r="S22" s="130">
        <f t="shared" si="1"/>
        <v>26</v>
      </c>
      <c r="T22" s="131"/>
      <c r="U22" s="131"/>
      <c r="V22" s="131">
        <v>3</v>
      </c>
      <c r="W22" s="131"/>
      <c r="X22" s="131"/>
      <c r="Y22" s="131">
        <v>2</v>
      </c>
      <c r="Z22" s="131">
        <v>1</v>
      </c>
    </row>
    <row r="23" spans="1:26" s="70" customFormat="1" ht="14.25">
      <c r="A23" s="133" t="s">
        <v>36</v>
      </c>
      <c r="B23" s="582" t="s">
        <v>37</v>
      </c>
      <c r="C23" s="582"/>
      <c r="D23" s="582"/>
      <c r="E23" s="128"/>
      <c r="F23" s="129">
        <f t="shared" ref="F23:F86" si="3">+G23+H23+I23</f>
        <v>3</v>
      </c>
      <c r="G23" s="196">
        <v>3</v>
      </c>
      <c r="H23" s="196"/>
      <c r="I23" s="196"/>
      <c r="J23" s="130">
        <f t="shared" si="0"/>
        <v>2</v>
      </c>
      <c r="K23" s="131">
        <v>2</v>
      </c>
      <c r="L23" s="131"/>
      <c r="M23" s="131"/>
      <c r="N23" s="130">
        <f t="shared" si="2"/>
        <v>0</v>
      </c>
      <c r="O23" s="131"/>
      <c r="P23" s="131"/>
      <c r="Q23" s="131"/>
      <c r="R23" s="131">
        <v>1</v>
      </c>
      <c r="S23" s="130">
        <f t="shared" si="1"/>
        <v>3</v>
      </c>
      <c r="T23" s="131"/>
      <c r="U23" s="131"/>
      <c r="V23" s="131">
        <v>1</v>
      </c>
      <c r="W23" s="131"/>
      <c r="X23" s="131"/>
      <c r="Y23" s="131"/>
      <c r="Z23" s="131"/>
    </row>
    <row r="24" spans="1:26" s="70" customFormat="1" ht="14.25">
      <c r="A24" s="134" t="s">
        <v>38</v>
      </c>
      <c r="B24" s="581" t="s">
        <v>39</v>
      </c>
      <c r="C24" s="581"/>
      <c r="D24" s="581"/>
      <c r="E24" s="135"/>
      <c r="F24" s="136">
        <f t="shared" si="3"/>
        <v>0</v>
      </c>
      <c r="G24" s="199"/>
      <c r="H24" s="199"/>
      <c r="I24" s="199"/>
      <c r="J24" s="137">
        <f t="shared" si="0"/>
        <v>0</v>
      </c>
      <c r="K24" s="138"/>
      <c r="L24" s="138"/>
      <c r="M24" s="138"/>
      <c r="N24" s="137">
        <f t="shared" si="2"/>
        <v>0</v>
      </c>
      <c r="O24" s="138"/>
      <c r="P24" s="138"/>
      <c r="Q24" s="138"/>
      <c r="R24" s="138"/>
      <c r="S24" s="137">
        <f t="shared" si="1"/>
        <v>0</v>
      </c>
      <c r="T24" s="138"/>
      <c r="U24" s="138"/>
      <c r="V24" s="138"/>
      <c r="W24" s="138"/>
      <c r="X24" s="138"/>
      <c r="Y24" s="138"/>
      <c r="Z24" s="138"/>
    </row>
    <row r="25" spans="1:26" s="70" customFormat="1" ht="14.25">
      <c r="A25" s="127">
        <v>1.2</v>
      </c>
      <c r="B25" s="580" t="s">
        <v>41</v>
      </c>
      <c r="C25" s="580"/>
      <c r="D25" s="580"/>
      <c r="E25" s="128"/>
      <c r="F25" s="129">
        <f t="shared" si="3"/>
        <v>1</v>
      </c>
      <c r="G25" s="196">
        <v>1</v>
      </c>
      <c r="H25" s="196"/>
      <c r="I25" s="196"/>
      <c r="J25" s="130">
        <f t="shared" si="0"/>
        <v>1</v>
      </c>
      <c r="K25" s="131"/>
      <c r="L25" s="131"/>
      <c r="M25" s="131">
        <v>1</v>
      </c>
      <c r="N25" s="130">
        <f t="shared" si="2"/>
        <v>0</v>
      </c>
      <c r="O25" s="131"/>
      <c r="P25" s="131"/>
      <c r="Q25" s="131"/>
      <c r="R25" s="131"/>
      <c r="S25" s="130">
        <f t="shared" si="1"/>
        <v>1</v>
      </c>
      <c r="T25" s="131"/>
      <c r="U25" s="131"/>
      <c r="V25" s="131">
        <v>1</v>
      </c>
      <c r="W25" s="131"/>
      <c r="X25" s="131"/>
      <c r="Y25" s="131"/>
      <c r="Z25" s="131"/>
    </row>
    <row r="26" spans="1:26" s="70" customFormat="1" ht="14.25">
      <c r="A26" s="134" t="s">
        <v>42</v>
      </c>
      <c r="B26" s="592" t="s">
        <v>43</v>
      </c>
      <c r="C26" s="592"/>
      <c r="D26" s="592"/>
      <c r="E26" s="135"/>
      <c r="F26" s="136">
        <f t="shared" si="3"/>
        <v>0</v>
      </c>
      <c r="G26" s="199"/>
      <c r="H26" s="199"/>
      <c r="I26" s="199"/>
      <c r="J26" s="137">
        <f t="shared" si="0"/>
        <v>0</v>
      </c>
      <c r="K26" s="138"/>
      <c r="L26" s="138"/>
      <c r="M26" s="138"/>
      <c r="N26" s="137">
        <f t="shared" si="2"/>
        <v>0</v>
      </c>
      <c r="O26" s="138"/>
      <c r="P26" s="138"/>
      <c r="Q26" s="138"/>
      <c r="R26" s="138"/>
      <c r="S26" s="137">
        <f t="shared" si="1"/>
        <v>0</v>
      </c>
      <c r="T26" s="138"/>
      <c r="U26" s="138"/>
      <c r="V26" s="138"/>
      <c r="W26" s="138"/>
      <c r="X26" s="138"/>
      <c r="Y26" s="138"/>
      <c r="Z26" s="138"/>
    </row>
    <row r="27" spans="1:26" s="70" customFormat="1" ht="14.25">
      <c r="A27" s="134" t="s">
        <v>44</v>
      </c>
      <c r="B27" s="573" t="s">
        <v>45</v>
      </c>
      <c r="C27" s="574"/>
      <c r="D27" s="575"/>
      <c r="E27" s="135"/>
      <c r="F27" s="136">
        <f t="shared" si="3"/>
        <v>0</v>
      </c>
      <c r="G27" s="199"/>
      <c r="H27" s="199"/>
      <c r="I27" s="199"/>
      <c r="J27" s="137">
        <f t="shared" si="0"/>
        <v>0</v>
      </c>
      <c r="K27" s="138"/>
      <c r="L27" s="138"/>
      <c r="M27" s="138"/>
      <c r="N27" s="137">
        <f t="shared" si="2"/>
        <v>0</v>
      </c>
      <c r="O27" s="138"/>
      <c r="P27" s="138"/>
      <c r="Q27" s="138"/>
      <c r="R27" s="138"/>
      <c r="S27" s="137">
        <f t="shared" si="1"/>
        <v>0</v>
      </c>
      <c r="T27" s="138"/>
      <c r="U27" s="138"/>
      <c r="V27" s="138"/>
      <c r="W27" s="138"/>
      <c r="X27" s="138"/>
      <c r="Y27" s="138"/>
      <c r="Z27" s="138"/>
    </row>
    <row r="28" spans="1:26" s="70" customFormat="1" ht="14.25">
      <c r="A28" s="134" t="s">
        <v>254</v>
      </c>
      <c r="B28" s="573" t="s">
        <v>47</v>
      </c>
      <c r="C28" s="574"/>
      <c r="D28" s="575"/>
      <c r="E28" s="135"/>
      <c r="F28" s="136">
        <f t="shared" si="3"/>
        <v>0</v>
      </c>
      <c r="G28" s="199"/>
      <c r="H28" s="199"/>
      <c r="I28" s="199"/>
      <c r="J28" s="137">
        <f t="shared" si="0"/>
        <v>0</v>
      </c>
      <c r="K28" s="138"/>
      <c r="L28" s="138"/>
      <c r="M28" s="138"/>
      <c r="N28" s="137">
        <f t="shared" si="2"/>
        <v>0</v>
      </c>
      <c r="O28" s="138"/>
      <c r="P28" s="138"/>
      <c r="Q28" s="138"/>
      <c r="R28" s="138"/>
      <c r="S28" s="137">
        <f t="shared" si="1"/>
        <v>0</v>
      </c>
      <c r="T28" s="138"/>
      <c r="U28" s="138"/>
      <c r="V28" s="138"/>
      <c r="W28" s="138"/>
      <c r="X28" s="138"/>
      <c r="Y28" s="138"/>
      <c r="Z28" s="138"/>
    </row>
    <row r="29" spans="1:26" s="70" customFormat="1" ht="14.25">
      <c r="A29" s="132" t="s">
        <v>48</v>
      </c>
      <c r="B29" s="580" t="s">
        <v>49</v>
      </c>
      <c r="C29" s="580"/>
      <c r="D29" s="580"/>
      <c r="E29" s="128">
        <f>1</f>
        <v>1</v>
      </c>
      <c r="F29" s="129">
        <f t="shared" si="3"/>
        <v>1</v>
      </c>
      <c r="G29" s="196">
        <v>1</v>
      </c>
      <c r="H29" s="196"/>
      <c r="I29" s="196"/>
      <c r="J29" s="130">
        <f t="shared" si="0"/>
        <v>2</v>
      </c>
      <c r="K29" s="131">
        <v>2</v>
      </c>
      <c r="L29" s="131"/>
      <c r="M29" s="131"/>
      <c r="N29" s="130">
        <f t="shared" si="2"/>
        <v>0</v>
      </c>
      <c r="O29" s="131"/>
      <c r="P29" s="131"/>
      <c r="Q29" s="131"/>
      <c r="R29" s="131"/>
      <c r="S29" s="130">
        <f t="shared" si="1"/>
        <v>2</v>
      </c>
      <c r="T29" s="131"/>
      <c r="U29" s="131"/>
      <c r="V29" s="131"/>
      <c r="W29" s="131"/>
      <c r="X29" s="131"/>
      <c r="Y29" s="131"/>
      <c r="Z29" s="131"/>
    </row>
    <row r="30" spans="1:26" s="70" customFormat="1" ht="14.25">
      <c r="A30" s="132" t="s">
        <v>50</v>
      </c>
      <c r="B30" s="582" t="s">
        <v>51</v>
      </c>
      <c r="C30" s="582"/>
      <c r="D30" s="582"/>
      <c r="E30" s="128">
        <f>1+1+1</f>
        <v>3</v>
      </c>
      <c r="F30" s="129">
        <f t="shared" si="3"/>
        <v>5</v>
      </c>
      <c r="G30" s="196">
        <v>5</v>
      </c>
      <c r="H30" s="196"/>
      <c r="I30" s="196"/>
      <c r="J30" s="130">
        <f t="shared" si="0"/>
        <v>7</v>
      </c>
      <c r="K30" s="131">
        <v>3</v>
      </c>
      <c r="L30" s="131">
        <v>1</v>
      </c>
      <c r="M30" s="131">
        <v>1</v>
      </c>
      <c r="N30" s="130">
        <f t="shared" si="2"/>
        <v>2</v>
      </c>
      <c r="O30" s="131">
        <v>2</v>
      </c>
      <c r="P30" s="131"/>
      <c r="Q30" s="131"/>
      <c r="R30" s="131"/>
      <c r="S30" s="130">
        <f t="shared" si="1"/>
        <v>7</v>
      </c>
      <c r="T30" s="131"/>
      <c r="U30" s="131"/>
      <c r="V30" s="131">
        <v>3</v>
      </c>
      <c r="W30" s="131"/>
      <c r="X30" s="131"/>
      <c r="Y30" s="131">
        <v>1</v>
      </c>
      <c r="Z30" s="131">
        <v>1</v>
      </c>
    </row>
    <row r="31" spans="1:26" s="70" customFormat="1" ht="14.25">
      <c r="A31" s="134" t="s">
        <v>52</v>
      </c>
      <c r="B31" s="573" t="s">
        <v>53</v>
      </c>
      <c r="C31" s="574"/>
      <c r="D31" s="575"/>
      <c r="E31" s="135"/>
      <c r="F31" s="136">
        <f t="shared" si="3"/>
        <v>0</v>
      </c>
      <c r="G31" s="199"/>
      <c r="H31" s="199"/>
      <c r="I31" s="199"/>
      <c r="J31" s="137">
        <f t="shared" si="0"/>
        <v>0</v>
      </c>
      <c r="K31" s="138"/>
      <c r="L31" s="138"/>
      <c r="M31" s="138"/>
      <c r="N31" s="137">
        <f t="shared" si="2"/>
        <v>0</v>
      </c>
      <c r="O31" s="138"/>
      <c r="P31" s="138"/>
      <c r="Q31" s="138"/>
      <c r="R31" s="138"/>
      <c r="S31" s="137">
        <f t="shared" si="1"/>
        <v>0</v>
      </c>
      <c r="T31" s="138"/>
      <c r="U31" s="138"/>
      <c r="V31" s="138"/>
      <c r="W31" s="138"/>
      <c r="X31" s="138"/>
      <c r="Y31" s="138"/>
      <c r="Z31" s="138"/>
    </row>
    <row r="32" spans="1:26" s="70" customFormat="1" ht="14.25">
      <c r="A32" s="132" t="s">
        <v>54</v>
      </c>
      <c r="B32" s="557" t="s">
        <v>55</v>
      </c>
      <c r="C32" s="558"/>
      <c r="D32" s="559"/>
      <c r="E32" s="128">
        <v>9</v>
      </c>
      <c r="F32" s="129">
        <f t="shared" si="3"/>
        <v>40</v>
      </c>
      <c r="G32" s="196">
        <v>30</v>
      </c>
      <c r="H32" s="196">
        <v>9</v>
      </c>
      <c r="I32" s="196">
        <v>1</v>
      </c>
      <c r="J32" s="130">
        <f t="shared" si="0"/>
        <v>32</v>
      </c>
      <c r="K32" s="131">
        <v>11</v>
      </c>
      <c r="L32" s="131">
        <v>3</v>
      </c>
      <c r="M32" s="131">
        <v>5</v>
      </c>
      <c r="N32" s="130">
        <f t="shared" si="2"/>
        <v>13</v>
      </c>
      <c r="O32" s="131">
        <v>13</v>
      </c>
      <c r="P32" s="131"/>
      <c r="Q32" s="131"/>
      <c r="R32" s="131"/>
      <c r="S32" s="130">
        <f t="shared" si="1"/>
        <v>32</v>
      </c>
      <c r="T32" s="131"/>
      <c r="U32" s="131"/>
      <c r="V32" s="131">
        <v>13</v>
      </c>
      <c r="W32" s="131"/>
      <c r="X32" s="131"/>
      <c r="Y32" s="131">
        <v>7</v>
      </c>
      <c r="Z32" s="131">
        <v>3</v>
      </c>
    </row>
    <row r="33" spans="1:124" s="70" customFormat="1" ht="14.25">
      <c r="A33" s="132" t="s">
        <v>56</v>
      </c>
      <c r="B33" s="557" t="s">
        <v>57</v>
      </c>
      <c r="C33" s="558"/>
      <c r="D33" s="559"/>
      <c r="E33" s="139">
        <v>10</v>
      </c>
      <c r="F33" s="129">
        <f>+G33+H33+I33</f>
        <v>38</v>
      </c>
      <c r="G33" s="197">
        <v>30</v>
      </c>
      <c r="H33" s="197">
        <f>3+1+3+1</f>
        <v>8</v>
      </c>
      <c r="I33" s="197"/>
      <c r="J33" s="130">
        <f t="shared" si="0"/>
        <v>34</v>
      </c>
      <c r="K33" s="140">
        <v>11</v>
      </c>
      <c r="L33" s="140">
        <f>1+1</f>
        <v>2</v>
      </c>
      <c r="M33" s="140">
        <v>11</v>
      </c>
      <c r="N33" s="130">
        <f t="shared" si="2"/>
        <v>10</v>
      </c>
      <c r="O33" s="140">
        <v>3</v>
      </c>
      <c r="P33" s="140">
        <v>7</v>
      </c>
      <c r="Q33" s="140"/>
      <c r="R33" s="140"/>
      <c r="S33" s="130">
        <f t="shared" si="1"/>
        <v>34</v>
      </c>
      <c r="T33" s="140">
        <v>1</v>
      </c>
      <c r="U33" s="140">
        <f>6+2+6+1+5+3+2+1+2</f>
        <v>28</v>
      </c>
      <c r="V33" s="140">
        <v>14</v>
      </c>
      <c r="W33" s="140"/>
      <c r="X33" s="140"/>
      <c r="Y33" s="140">
        <v>5</v>
      </c>
      <c r="Z33" s="140">
        <v>1</v>
      </c>
    </row>
    <row r="34" spans="1:124" s="70" customFormat="1" ht="14.25">
      <c r="A34" s="132" t="s">
        <v>58</v>
      </c>
      <c r="B34" s="557" t="s">
        <v>59</v>
      </c>
      <c r="C34" s="558"/>
      <c r="D34" s="559"/>
      <c r="E34" s="128">
        <v>2</v>
      </c>
      <c r="F34" s="129">
        <f>+G34+H34+I34</f>
        <v>6</v>
      </c>
      <c r="G34" s="196">
        <v>4</v>
      </c>
      <c r="H34" s="196">
        <v>2</v>
      </c>
      <c r="I34" s="196"/>
      <c r="J34" s="130">
        <f t="shared" si="0"/>
        <v>6</v>
      </c>
      <c r="K34" s="131">
        <v>3</v>
      </c>
      <c r="L34" s="131"/>
      <c r="M34" s="131"/>
      <c r="N34" s="130">
        <f t="shared" si="2"/>
        <v>3</v>
      </c>
      <c r="O34" s="131">
        <v>3</v>
      </c>
      <c r="P34" s="131"/>
      <c r="Q34" s="131"/>
      <c r="R34" s="131"/>
      <c r="S34" s="130">
        <f t="shared" si="1"/>
        <v>6</v>
      </c>
      <c r="T34" s="131"/>
      <c r="U34" s="131"/>
      <c r="V34" s="131">
        <v>1</v>
      </c>
      <c r="W34" s="131"/>
      <c r="X34" s="131"/>
      <c r="Y34" s="131"/>
      <c r="Z34" s="131"/>
    </row>
    <row r="35" spans="1:124" s="70" customFormat="1" ht="14.25">
      <c r="A35" s="132" t="s">
        <v>60</v>
      </c>
      <c r="B35" s="580" t="s">
        <v>61</v>
      </c>
      <c r="C35" s="580"/>
      <c r="D35" s="580"/>
      <c r="E35" s="128">
        <v>7</v>
      </c>
      <c r="F35" s="129">
        <f t="shared" si="3"/>
        <v>44</v>
      </c>
      <c r="G35" s="196">
        <v>38</v>
      </c>
      <c r="H35" s="196">
        <v>6</v>
      </c>
      <c r="I35" s="196"/>
      <c r="J35" s="130">
        <f t="shared" si="0"/>
        <v>38</v>
      </c>
      <c r="K35" s="131">
        <v>26</v>
      </c>
      <c r="L35" s="131">
        <v>2</v>
      </c>
      <c r="M35" s="131">
        <v>4</v>
      </c>
      <c r="N35" s="130">
        <f t="shared" si="2"/>
        <v>6</v>
      </c>
      <c r="O35" s="131">
        <v>6</v>
      </c>
      <c r="P35" s="131"/>
      <c r="Q35" s="131"/>
      <c r="R35" s="131"/>
      <c r="S35" s="130">
        <f t="shared" si="1"/>
        <v>38</v>
      </c>
      <c r="T35" s="131"/>
      <c r="U35" s="131"/>
      <c r="V35" s="131">
        <v>2</v>
      </c>
      <c r="W35" s="131"/>
      <c r="X35" s="131"/>
      <c r="Y35" s="131">
        <v>7</v>
      </c>
      <c r="Z35" s="131">
        <v>1</v>
      </c>
    </row>
    <row r="36" spans="1:124" s="70" customFormat="1" ht="14.25">
      <c r="A36" s="132" t="s">
        <v>62</v>
      </c>
      <c r="B36" s="582" t="s">
        <v>63</v>
      </c>
      <c r="C36" s="583"/>
      <c r="D36" s="583"/>
      <c r="E36" s="128">
        <v>2</v>
      </c>
      <c r="F36" s="129">
        <f t="shared" si="3"/>
        <v>28</v>
      </c>
      <c r="G36" s="196">
        <v>22</v>
      </c>
      <c r="H36" s="196">
        <v>6</v>
      </c>
      <c r="I36" s="196"/>
      <c r="J36" s="130">
        <f t="shared" si="0"/>
        <v>19</v>
      </c>
      <c r="K36" s="131">
        <v>5</v>
      </c>
      <c r="L36" s="131">
        <v>2</v>
      </c>
      <c r="M36" s="131">
        <v>5</v>
      </c>
      <c r="N36" s="130">
        <f t="shared" si="2"/>
        <v>7</v>
      </c>
      <c r="O36" s="131">
        <v>7</v>
      </c>
      <c r="P36" s="131"/>
      <c r="Q36" s="131"/>
      <c r="R36" s="131"/>
      <c r="S36" s="130">
        <f t="shared" si="1"/>
        <v>19</v>
      </c>
      <c r="T36" s="131">
        <v>1</v>
      </c>
      <c r="U36" s="131"/>
      <c r="V36" s="131">
        <v>3</v>
      </c>
      <c r="W36" s="131"/>
      <c r="X36" s="131"/>
      <c r="Y36" s="131">
        <v>4</v>
      </c>
      <c r="Z36" s="131">
        <v>1</v>
      </c>
    </row>
    <row r="37" spans="1:124" s="72" customFormat="1" ht="14.25">
      <c r="A37" s="141" t="s">
        <v>64</v>
      </c>
      <c r="B37" s="579" t="s">
        <v>65</v>
      </c>
      <c r="C37" s="579"/>
      <c r="D37" s="579"/>
      <c r="E37" s="142"/>
      <c r="F37" s="233">
        <f t="shared" si="3"/>
        <v>0</v>
      </c>
      <c r="G37" s="234"/>
      <c r="H37" s="234"/>
      <c r="I37" s="234"/>
      <c r="J37" s="235">
        <f t="shared" si="0"/>
        <v>0</v>
      </c>
      <c r="K37" s="236"/>
      <c r="L37" s="236"/>
      <c r="M37" s="236"/>
      <c r="N37" s="235">
        <f t="shared" si="2"/>
        <v>0</v>
      </c>
      <c r="O37" s="236"/>
      <c r="P37" s="236"/>
      <c r="Q37" s="236"/>
      <c r="R37" s="236"/>
      <c r="S37" s="235">
        <f t="shared" si="1"/>
        <v>0</v>
      </c>
      <c r="T37" s="236"/>
      <c r="U37" s="236"/>
      <c r="V37" s="236"/>
      <c r="W37" s="236"/>
      <c r="X37" s="236"/>
      <c r="Y37" s="236"/>
      <c r="Z37" s="236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</row>
    <row r="38" spans="1:124" s="70" customFormat="1" ht="14.25">
      <c r="A38" s="132" t="s">
        <v>66</v>
      </c>
      <c r="B38" s="580" t="s">
        <v>67</v>
      </c>
      <c r="C38" s="580"/>
      <c r="D38" s="580"/>
      <c r="E38" s="128"/>
      <c r="F38" s="129">
        <f t="shared" si="3"/>
        <v>3</v>
      </c>
      <c r="G38" s="196">
        <v>1</v>
      </c>
      <c r="H38" s="196">
        <v>2</v>
      </c>
      <c r="I38" s="196"/>
      <c r="J38" s="130">
        <f t="shared" si="0"/>
        <v>1</v>
      </c>
      <c r="K38" s="131">
        <v>1</v>
      </c>
      <c r="L38" s="131"/>
      <c r="M38" s="131"/>
      <c r="N38" s="130">
        <f t="shared" si="2"/>
        <v>0</v>
      </c>
      <c r="O38" s="131"/>
      <c r="P38" s="131"/>
      <c r="Q38" s="131"/>
      <c r="R38" s="131"/>
      <c r="S38" s="130">
        <f t="shared" si="1"/>
        <v>1</v>
      </c>
      <c r="T38" s="131"/>
      <c r="U38" s="131"/>
      <c r="V38" s="131">
        <v>1</v>
      </c>
      <c r="W38" s="131"/>
      <c r="X38" s="131"/>
      <c r="Y38" s="131"/>
      <c r="Z38" s="131"/>
    </row>
    <row r="39" spans="1:124" s="70" customFormat="1" ht="14.25">
      <c r="A39" s="134" t="s">
        <v>68</v>
      </c>
      <c r="B39" s="581" t="s">
        <v>69</v>
      </c>
      <c r="C39" s="581"/>
      <c r="D39" s="581"/>
      <c r="E39" s="135"/>
      <c r="F39" s="136">
        <f t="shared" si="3"/>
        <v>0</v>
      </c>
      <c r="G39" s="199"/>
      <c r="H39" s="199"/>
      <c r="I39" s="199"/>
      <c r="J39" s="137">
        <f t="shared" si="0"/>
        <v>0</v>
      </c>
      <c r="K39" s="138"/>
      <c r="L39" s="138"/>
      <c r="M39" s="138"/>
      <c r="N39" s="137">
        <f t="shared" si="2"/>
        <v>0</v>
      </c>
      <c r="O39" s="138"/>
      <c r="P39" s="138"/>
      <c r="Q39" s="138"/>
      <c r="R39" s="138"/>
      <c r="S39" s="137">
        <f t="shared" si="1"/>
        <v>0</v>
      </c>
      <c r="T39" s="138"/>
      <c r="U39" s="138"/>
      <c r="V39" s="138"/>
      <c r="W39" s="138"/>
      <c r="X39" s="138"/>
      <c r="Y39" s="138"/>
      <c r="Z39" s="138"/>
    </row>
    <row r="40" spans="1:124" s="70" customFormat="1" ht="14.25">
      <c r="A40" s="132" t="s">
        <v>70</v>
      </c>
      <c r="B40" s="563" t="s">
        <v>71</v>
      </c>
      <c r="C40" s="564"/>
      <c r="D40" s="565"/>
      <c r="E40" s="128"/>
      <c r="F40" s="129">
        <f t="shared" si="3"/>
        <v>2</v>
      </c>
      <c r="G40" s="196">
        <v>2</v>
      </c>
      <c r="H40" s="196"/>
      <c r="I40" s="196"/>
      <c r="J40" s="130">
        <f t="shared" si="0"/>
        <v>0</v>
      </c>
      <c r="K40" s="131"/>
      <c r="L40" s="131"/>
      <c r="M40" s="131"/>
      <c r="N40" s="130">
        <f t="shared" si="2"/>
        <v>0</v>
      </c>
      <c r="O40" s="131"/>
      <c r="P40" s="131"/>
      <c r="Q40" s="131"/>
      <c r="R40" s="131"/>
      <c r="S40" s="130">
        <f t="shared" si="1"/>
        <v>0</v>
      </c>
      <c r="T40" s="131"/>
      <c r="U40" s="131"/>
      <c r="V40" s="131"/>
      <c r="W40" s="131"/>
      <c r="X40" s="131"/>
      <c r="Y40" s="131">
        <v>2</v>
      </c>
      <c r="Z40" s="131">
        <v>2</v>
      </c>
    </row>
    <row r="41" spans="1:124" s="70" customFormat="1" ht="14.25">
      <c r="A41" s="132" t="s">
        <v>72</v>
      </c>
      <c r="B41" s="557" t="s">
        <v>73</v>
      </c>
      <c r="C41" s="558"/>
      <c r="D41" s="559"/>
      <c r="E41" s="139">
        <f>1</f>
        <v>1</v>
      </c>
      <c r="F41" s="129">
        <f t="shared" si="3"/>
        <v>11</v>
      </c>
      <c r="G41" s="197">
        <v>10</v>
      </c>
      <c r="H41" s="197">
        <v>1</v>
      </c>
      <c r="I41" s="197"/>
      <c r="J41" s="130">
        <f t="shared" si="0"/>
        <v>10</v>
      </c>
      <c r="K41" s="140">
        <v>7</v>
      </c>
      <c r="L41" s="140"/>
      <c r="M41" s="140">
        <v>1</v>
      </c>
      <c r="N41" s="130">
        <f t="shared" si="2"/>
        <v>2</v>
      </c>
      <c r="O41" s="140">
        <v>2</v>
      </c>
      <c r="P41" s="140"/>
      <c r="Q41" s="140"/>
      <c r="R41" s="140"/>
      <c r="S41" s="130">
        <f t="shared" si="1"/>
        <v>10</v>
      </c>
      <c r="T41" s="140"/>
      <c r="U41" s="140"/>
      <c r="V41" s="140">
        <v>1</v>
      </c>
      <c r="W41" s="140"/>
      <c r="X41" s="140"/>
      <c r="Y41" s="140">
        <v>1</v>
      </c>
      <c r="Z41" s="140"/>
    </row>
    <row r="42" spans="1:124" s="71" customFormat="1" ht="14.25">
      <c r="A42" s="143" t="s">
        <v>74</v>
      </c>
      <c r="B42" s="570" t="s">
        <v>75</v>
      </c>
      <c r="C42" s="571"/>
      <c r="D42" s="572"/>
      <c r="E42" s="144"/>
      <c r="F42" s="136">
        <f t="shared" si="3"/>
        <v>0</v>
      </c>
      <c r="G42" s="145"/>
      <c r="H42" s="145"/>
      <c r="I42" s="145"/>
      <c r="J42" s="137">
        <f t="shared" si="0"/>
        <v>0</v>
      </c>
      <c r="K42" s="146"/>
      <c r="L42" s="146"/>
      <c r="M42" s="146"/>
      <c r="N42" s="137">
        <f t="shared" si="2"/>
        <v>0</v>
      </c>
      <c r="O42" s="146"/>
      <c r="P42" s="146"/>
      <c r="Q42" s="146"/>
      <c r="R42" s="146"/>
      <c r="S42" s="137">
        <f t="shared" si="1"/>
        <v>0</v>
      </c>
      <c r="T42" s="146"/>
      <c r="U42" s="146"/>
      <c r="V42" s="146"/>
      <c r="W42" s="146"/>
      <c r="X42" s="146"/>
      <c r="Y42" s="146"/>
      <c r="Z42" s="146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</row>
    <row r="43" spans="1:124" s="70" customFormat="1" ht="14.25">
      <c r="A43" s="132" t="s">
        <v>76</v>
      </c>
      <c r="B43" s="557" t="s">
        <v>77</v>
      </c>
      <c r="C43" s="558"/>
      <c r="D43" s="559"/>
      <c r="E43" s="128">
        <v>1</v>
      </c>
      <c r="F43" s="129">
        <f>+G43+H43+I43</f>
        <v>16</v>
      </c>
      <c r="G43" s="196">
        <v>11</v>
      </c>
      <c r="H43" s="196">
        <v>5</v>
      </c>
      <c r="I43" s="196"/>
      <c r="J43" s="130">
        <f t="shared" si="0"/>
        <v>7</v>
      </c>
      <c r="K43" s="131">
        <v>3</v>
      </c>
      <c r="L43" s="131"/>
      <c r="M43" s="131">
        <v>3</v>
      </c>
      <c r="N43" s="130">
        <f t="shared" si="2"/>
        <v>1</v>
      </c>
      <c r="O43" s="131"/>
      <c r="P43" s="131">
        <v>1</v>
      </c>
      <c r="Q43" s="131"/>
      <c r="R43" s="131"/>
      <c r="S43" s="130">
        <f t="shared" si="1"/>
        <v>7</v>
      </c>
      <c r="T43" s="131">
        <v>1</v>
      </c>
      <c r="U43" s="131"/>
      <c r="V43" s="131">
        <v>4</v>
      </c>
      <c r="W43" s="131"/>
      <c r="X43" s="131"/>
      <c r="Y43" s="131">
        <v>4</v>
      </c>
      <c r="Z43" s="131"/>
    </row>
    <row r="44" spans="1:124" s="70" customFormat="1" ht="14.25">
      <c r="A44" s="132" t="s">
        <v>78</v>
      </c>
      <c r="B44" s="557" t="s">
        <v>79</v>
      </c>
      <c r="C44" s="558"/>
      <c r="D44" s="559"/>
      <c r="E44" s="128">
        <f>1</f>
        <v>1</v>
      </c>
      <c r="F44" s="129">
        <f t="shared" si="3"/>
        <v>4</v>
      </c>
      <c r="G44" s="196">
        <v>2</v>
      </c>
      <c r="H44" s="196">
        <v>2</v>
      </c>
      <c r="I44" s="196"/>
      <c r="J44" s="130">
        <f t="shared" si="0"/>
        <v>3</v>
      </c>
      <c r="K44" s="131"/>
      <c r="L44" s="131"/>
      <c r="M44" s="131"/>
      <c r="N44" s="130">
        <f t="shared" si="2"/>
        <v>3</v>
      </c>
      <c r="O44" s="131">
        <v>3</v>
      </c>
      <c r="P44" s="131"/>
      <c r="Q44" s="131"/>
      <c r="R44" s="131"/>
      <c r="S44" s="130">
        <f t="shared" si="1"/>
        <v>3</v>
      </c>
      <c r="T44" s="131"/>
      <c r="U44" s="131"/>
      <c r="V44" s="131"/>
      <c r="W44" s="131"/>
      <c r="X44" s="131"/>
      <c r="Y44" s="131"/>
      <c r="Z44" s="131"/>
    </row>
    <row r="45" spans="1:124" s="70" customFormat="1" ht="14.25">
      <c r="A45" s="132" t="s">
        <v>80</v>
      </c>
      <c r="B45" s="557" t="s">
        <v>81</v>
      </c>
      <c r="C45" s="558"/>
      <c r="D45" s="559"/>
      <c r="E45" s="128"/>
      <c r="F45" s="129">
        <f t="shared" si="3"/>
        <v>1</v>
      </c>
      <c r="G45" s="196">
        <v>1</v>
      </c>
      <c r="H45" s="196"/>
      <c r="I45" s="196"/>
      <c r="J45" s="130">
        <f t="shared" si="0"/>
        <v>1</v>
      </c>
      <c r="K45" s="131">
        <v>1</v>
      </c>
      <c r="L45" s="131"/>
      <c r="M45" s="131"/>
      <c r="N45" s="130">
        <f t="shared" si="2"/>
        <v>0</v>
      </c>
      <c r="O45" s="131"/>
      <c r="P45" s="131"/>
      <c r="Q45" s="131"/>
      <c r="R45" s="131"/>
      <c r="S45" s="130">
        <f t="shared" si="1"/>
        <v>1</v>
      </c>
      <c r="T45" s="131"/>
      <c r="U45" s="131"/>
      <c r="V45" s="131"/>
      <c r="W45" s="131"/>
      <c r="X45" s="131"/>
      <c r="Y45" s="131"/>
      <c r="Z45" s="131"/>
    </row>
    <row r="46" spans="1:124" s="70" customFormat="1" ht="14.25">
      <c r="A46" s="132" t="s">
        <v>82</v>
      </c>
      <c r="B46" s="557" t="s">
        <v>83</v>
      </c>
      <c r="C46" s="558"/>
      <c r="D46" s="559"/>
      <c r="E46" s="128"/>
      <c r="F46" s="129">
        <f t="shared" si="3"/>
        <v>11</v>
      </c>
      <c r="G46" s="196">
        <v>11</v>
      </c>
      <c r="H46" s="196"/>
      <c r="I46" s="196"/>
      <c r="J46" s="130">
        <f t="shared" si="0"/>
        <v>10</v>
      </c>
      <c r="K46" s="131">
        <v>3</v>
      </c>
      <c r="L46" s="131">
        <v>1</v>
      </c>
      <c r="M46" s="131">
        <v>2</v>
      </c>
      <c r="N46" s="130">
        <f t="shared" si="2"/>
        <v>4</v>
      </c>
      <c r="O46" s="131">
        <v>3</v>
      </c>
      <c r="P46" s="131">
        <v>1</v>
      </c>
      <c r="Q46" s="131"/>
      <c r="R46" s="131"/>
      <c r="S46" s="130">
        <f t="shared" si="1"/>
        <v>10</v>
      </c>
      <c r="T46" s="131"/>
      <c r="U46" s="131"/>
      <c r="V46" s="131">
        <v>1</v>
      </c>
      <c r="W46" s="131"/>
      <c r="X46" s="131"/>
      <c r="Y46" s="131">
        <v>1</v>
      </c>
      <c r="Z46" s="131"/>
    </row>
    <row r="47" spans="1:124" s="70" customFormat="1" ht="14.25">
      <c r="A47" s="132" t="s">
        <v>84</v>
      </c>
      <c r="B47" s="557" t="s">
        <v>85</v>
      </c>
      <c r="C47" s="558"/>
      <c r="D47" s="559"/>
      <c r="E47" s="128"/>
      <c r="F47" s="129">
        <f t="shared" si="3"/>
        <v>3</v>
      </c>
      <c r="G47" s="196">
        <v>2</v>
      </c>
      <c r="H47" s="196">
        <v>1</v>
      </c>
      <c r="I47" s="196"/>
      <c r="J47" s="130">
        <f t="shared" si="0"/>
        <v>2</v>
      </c>
      <c r="K47" s="131">
        <v>1</v>
      </c>
      <c r="L47" s="131">
        <v>1</v>
      </c>
      <c r="M47" s="131"/>
      <c r="N47" s="130">
        <f t="shared" si="2"/>
        <v>0</v>
      </c>
      <c r="O47" s="131"/>
      <c r="P47" s="131"/>
      <c r="Q47" s="131"/>
      <c r="R47" s="131"/>
      <c r="S47" s="130">
        <f t="shared" si="1"/>
        <v>2</v>
      </c>
      <c r="T47" s="131"/>
      <c r="U47" s="131"/>
      <c r="V47" s="131"/>
      <c r="W47" s="131"/>
      <c r="X47" s="131"/>
      <c r="Y47" s="131"/>
      <c r="Z47" s="131"/>
    </row>
    <row r="48" spans="1:124" s="70" customFormat="1" ht="14.25">
      <c r="A48" s="132" t="s">
        <v>86</v>
      </c>
      <c r="B48" s="563" t="s">
        <v>63</v>
      </c>
      <c r="C48" s="564"/>
      <c r="D48" s="565"/>
      <c r="E48" s="128"/>
      <c r="F48" s="129">
        <f t="shared" si="3"/>
        <v>8</v>
      </c>
      <c r="G48" s="196">
        <v>7</v>
      </c>
      <c r="H48" s="196">
        <v>1</v>
      </c>
      <c r="I48" s="196"/>
      <c r="J48" s="130">
        <f t="shared" si="0"/>
        <v>3</v>
      </c>
      <c r="K48" s="131">
        <v>1</v>
      </c>
      <c r="L48" s="131"/>
      <c r="M48" s="131">
        <v>2</v>
      </c>
      <c r="N48" s="130">
        <f t="shared" si="2"/>
        <v>0</v>
      </c>
      <c r="O48" s="131"/>
      <c r="P48" s="131"/>
      <c r="Q48" s="131"/>
      <c r="R48" s="131"/>
      <c r="S48" s="130">
        <f t="shared" si="1"/>
        <v>3</v>
      </c>
      <c r="T48" s="131">
        <v>1</v>
      </c>
      <c r="U48" s="131"/>
      <c r="V48" s="131">
        <v>2</v>
      </c>
      <c r="W48" s="131"/>
      <c r="X48" s="131"/>
      <c r="Y48" s="131">
        <v>3</v>
      </c>
      <c r="Z48" s="131">
        <v>2</v>
      </c>
    </row>
    <row r="49" spans="1:124" s="73" customFormat="1" ht="14.25">
      <c r="A49" s="125" t="s">
        <v>87</v>
      </c>
      <c r="B49" s="554" t="s">
        <v>88</v>
      </c>
      <c r="C49" s="555"/>
      <c r="D49" s="556"/>
      <c r="E49" s="126"/>
      <c r="F49" s="233">
        <f t="shared" si="3"/>
        <v>0</v>
      </c>
      <c r="G49" s="195"/>
      <c r="H49" s="195"/>
      <c r="I49" s="195"/>
      <c r="J49" s="235">
        <f t="shared" si="0"/>
        <v>0</v>
      </c>
      <c r="K49" s="232"/>
      <c r="L49" s="232"/>
      <c r="M49" s="232"/>
      <c r="N49" s="235">
        <f t="shared" si="2"/>
        <v>0</v>
      </c>
      <c r="O49" s="232"/>
      <c r="P49" s="232"/>
      <c r="Q49" s="232"/>
      <c r="R49" s="232"/>
      <c r="S49" s="235">
        <f t="shared" si="1"/>
        <v>0</v>
      </c>
      <c r="T49" s="232"/>
      <c r="U49" s="232"/>
      <c r="V49" s="232"/>
      <c r="W49" s="232"/>
      <c r="X49" s="232"/>
      <c r="Y49" s="232"/>
      <c r="Z49" s="232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</row>
    <row r="50" spans="1:124" s="70" customFormat="1" ht="14.25">
      <c r="A50" s="132" t="s">
        <v>89</v>
      </c>
      <c r="B50" s="557" t="s">
        <v>90</v>
      </c>
      <c r="C50" s="558"/>
      <c r="D50" s="559"/>
      <c r="E50" s="128"/>
      <c r="F50" s="129">
        <f t="shared" si="3"/>
        <v>3</v>
      </c>
      <c r="G50" s="196">
        <v>3</v>
      </c>
      <c r="H50" s="196"/>
      <c r="I50" s="196"/>
      <c r="J50" s="130">
        <f t="shared" si="0"/>
        <v>2</v>
      </c>
      <c r="K50" s="131"/>
      <c r="L50" s="131"/>
      <c r="M50" s="131">
        <v>2</v>
      </c>
      <c r="N50" s="130">
        <f t="shared" si="2"/>
        <v>0</v>
      </c>
      <c r="O50" s="131"/>
      <c r="P50" s="131"/>
      <c r="Q50" s="131"/>
      <c r="R50" s="131"/>
      <c r="S50" s="130">
        <f t="shared" si="1"/>
        <v>2</v>
      </c>
      <c r="T50" s="131"/>
      <c r="U50" s="131"/>
      <c r="V50" s="131"/>
      <c r="W50" s="131"/>
      <c r="X50" s="131"/>
      <c r="Y50" s="131">
        <v>1</v>
      </c>
      <c r="Z50" s="131"/>
    </row>
    <row r="51" spans="1:124" s="70" customFormat="1" ht="14.25">
      <c r="A51" s="134" t="s">
        <v>91</v>
      </c>
      <c r="B51" s="570" t="s">
        <v>92</v>
      </c>
      <c r="C51" s="571"/>
      <c r="D51" s="572"/>
      <c r="E51" s="135"/>
      <c r="F51" s="136">
        <f t="shared" si="3"/>
        <v>0</v>
      </c>
      <c r="G51" s="199"/>
      <c r="H51" s="199"/>
      <c r="I51" s="199"/>
      <c r="J51" s="137">
        <f t="shared" si="0"/>
        <v>0</v>
      </c>
      <c r="K51" s="138"/>
      <c r="L51" s="138"/>
      <c r="M51" s="138"/>
      <c r="N51" s="137">
        <f t="shared" si="2"/>
        <v>0</v>
      </c>
      <c r="O51" s="138"/>
      <c r="P51" s="138"/>
      <c r="Q51" s="138"/>
      <c r="R51" s="138"/>
      <c r="S51" s="137">
        <f t="shared" si="1"/>
        <v>0</v>
      </c>
      <c r="T51" s="138"/>
      <c r="U51" s="138"/>
      <c r="V51" s="138"/>
      <c r="W51" s="138"/>
      <c r="X51" s="138"/>
      <c r="Y51" s="138"/>
      <c r="Z51" s="138"/>
    </row>
    <row r="52" spans="1:124" s="70" customFormat="1" ht="14.25">
      <c r="A52" s="134" t="s">
        <v>93</v>
      </c>
      <c r="B52" s="570" t="s">
        <v>94</v>
      </c>
      <c r="C52" s="571"/>
      <c r="D52" s="572"/>
      <c r="E52" s="135"/>
      <c r="F52" s="136">
        <f t="shared" si="3"/>
        <v>0</v>
      </c>
      <c r="G52" s="199"/>
      <c r="H52" s="199"/>
      <c r="I52" s="199"/>
      <c r="J52" s="137">
        <f t="shared" si="0"/>
        <v>0</v>
      </c>
      <c r="K52" s="138"/>
      <c r="L52" s="138"/>
      <c r="M52" s="138"/>
      <c r="N52" s="137">
        <f t="shared" si="2"/>
        <v>0</v>
      </c>
      <c r="O52" s="138"/>
      <c r="P52" s="138"/>
      <c r="Q52" s="138"/>
      <c r="R52" s="138"/>
      <c r="S52" s="137">
        <f t="shared" si="1"/>
        <v>0</v>
      </c>
      <c r="T52" s="138"/>
      <c r="U52" s="138"/>
      <c r="V52" s="138"/>
      <c r="W52" s="138"/>
      <c r="X52" s="138"/>
      <c r="Y52" s="138"/>
      <c r="Z52" s="138"/>
    </row>
    <row r="53" spans="1:124" s="71" customFormat="1" ht="14.25">
      <c r="A53" s="143" t="s">
        <v>95</v>
      </c>
      <c r="B53" s="570" t="s">
        <v>96</v>
      </c>
      <c r="C53" s="571"/>
      <c r="D53" s="572"/>
      <c r="E53" s="144"/>
      <c r="F53" s="136">
        <f t="shared" si="3"/>
        <v>0</v>
      </c>
      <c r="G53" s="147"/>
      <c r="H53" s="147"/>
      <c r="I53" s="147"/>
      <c r="J53" s="137">
        <f t="shared" si="0"/>
        <v>0</v>
      </c>
      <c r="K53" s="148"/>
      <c r="L53" s="148"/>
      <c r="M53" s="148"/>
      <c r="N53" s="137">
        <f t="shared" si="2"/>
        <v>0</v>
      </c>
      <c r="O53" s="148"/>
      <c r="P53" s="148"/>
      <c r="Q53" s="148"/>
      <c r="R53" s="148"/>
      <c r="S53" s="137">
        <f t="shared" si="1"/>
        <v>0</v>
      </c>
      <c r="T53" s="148"/>
      <c r="U53" s="148"/>
      <c r="V53" s="148"/>
      <c r="W53" s="148"/>
      <c r="X53" s="148"/>
      <c r="Y53" s="148"/>
      <c r="Z53" s="148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</row>
    <row r="54" spans="1:124" s="70" customFormat="1" ht="14.25">
      <c r="A54" s="132" t="s">
        <v>97</v>
      </c>
      <c r="B54" s="557" t="s">
        <v>255</v>
      </c>
      <c r="C54" s="558"/>
      <c r="D54" s="559"/>
      <c r="E54" s="128"/>
      <c r="F54" s="129">
        <f t="shared" si="3"/>
        <v>6</v>
      </c>
      <c r="G54" s="196">
        <v>5</v>
      </c>
      <c r="H54" s="196">
        <v>1</v>
      </c>
      <c r="I54" s="196"/>
      <c r="J54" s="130">
        <f t="shared" si="0"/>
        <v>2</v>
      </c>
      <c r="K54" s="131"/>
      <c r="L54" s="131">
        <v>1</v>
      </c>
      <c r="M54" s="131">
        <v>1</v>
      </c>
      <c r="N54" s="130">
        <f t="shared" si="2"/>
        <v>0</v>
      </c>
      <c r="O54" s="131"/>
      <c r="P54" s="131"/>
      <c r="Q54" s="131"/>
      <c r="R54" s="131"/>
      <c r="S54" s="130">
        <f t="shared" si="1"/>
        <v>2</v>
      </c>
      <c r="T54" s="131">
        <v>1</v>
      </c>
      <c r="U54" s="131"/>
      <c r="V54" s="131">
        <v>2</v>
      </c>
      <c r="W54" s="131"/>
      <c r="X54" s="131"/>
      <c r="Y54" s="131">
        <v>2</v>
      </c>
      <c r="Z54" s="131"/>
    </row>
    <row r="55" spans="1:124" s="70" customFormat="1" ht="14.25">
      <c r="A55" s="132" t="s">
        <v>99</v>
      </c>
      <c r="B55" s="557" t="s">
        <v>100</v>
      </c>
      <c r="C55" s="558"/>
      <c r="D55" s="559"/>
      <c r="E55" s="128">
        <f>2</f>
        <v>2</v>
      </c>
      <c r="F55" s="129">
        <f t="shared" si="3"/>
        <v>12</v>
      </c>
      <c r="G55" s="196">
        <v>9</v>
      </c>
      <c r="H55" s="196">
        <v>2</v>
      </c>
      <c r="I55" s="196">
        <v>1</v>
      </c>
      <c r="J55" s="130">
        <f t="shared" si="0"/>
        <v>10</v>
      </c>
      <c r="K55" s="131">
        <v>8</v>
      </c>
      <c r="L55" s="131"/>
      <c r="M55" s="131">
        <v>1</v>
      </c>
      <c r="N55" s="130">
        <f t="shared" si="2"/>
        <v>1</v>
      </c>
      <c r="O55" s="131">
        <v>1</v>
      </c>
      <c r="P55" s="131"/>
      <c r="Q55" s="131"/>
      <c r="R55" s="131"/>
      <c r="S55" s="130">
        <f t="shared" si="1"/>
        <v>10</v>
      </c>
      <c r="T55" s="131"/>
      <c r="U55" s="131"/>
      <c r="V55" s="131">
        <v>1</v>
      </c>
      <c r="W55" s="131"/>
      <c r="X55" s="131"/>
      <c r="Y55" s="131">
        <v>1</v>
      </c>
      <c r="Z55" s="131"/>
    </row>
    <row r="56" spans="1:124" s="70" customFormat="1" ht="14.25">
      <c r="A56" s="132" t="s">
        <v>101</v>
      </c>
      <c r="B56" s="563" t="s">
        <v>63</v>
      </c>
      <c r="C56" s="564"/>
      <c r="D56" s="565"/>
      <c r="E56" s="128">
        <f>2</f>
        <v>2</v>
      </c>
      <c r="F56" s="129">
        <f t="shared" si="3"/>
        <v>12</v>
      </c>
      <c r="G56" s="196">
        <v>10</v>
      </c>
      <c r="H56" s="196">
        <v>2</v>
      </c>
      <c r="I56" s="196"/>
      <c r="J56" s="130">
        <f t="shared" si="0"/>
        <v>10</v>
      </c>
      <c r="K56" s="131">
        <v>7</v>
      </c>
      <c r="L56" s="131">
        <v>2</v>
      </c>
      <c r="M56" s="131">
        <v>1</v>
      </c>
      <c r="N56" s="130">
        <f t="shared" si="2"/>
        <v>0</v>
      </c>
      <c r="O56" s="131"/>
      <c r="P56" s="131"/>
      <c r="Q56" s="131"/>
      <c r="R56" s="131"/>
      <c r="S56" s="130">
        <f t="shared" si="1"/>
        <v>10</v>
      </c>
      <c r="T56" s="131"/>
      <c r="U56" s="131"/>
      <c r="V56" s="131">
        <v>1</v>
      </c>
      <c r="W56" s="131"/>
      <c r="X56" s="131"/>
      <c r="Y56" s="131">
        <v>2</v>
      </c>
      <c r="Z56" s="131"/>
    </row>
    <row r="57" spans="1:124" s="72" customFormat="1" ht="14.25">
      <c r="A57" s="125" t="s">
        <v>102</v>
      </c>
      <c r="B57" s="554" t="s">
        <v>103</v>
      </c>
      <c r="C57" s="555"/>
      <c r="D57" s="556"/>
      <c r="E57" s="142"/>
      <c r="F57" s="233">
        <f t="shared" si="3"/>
        <v>0</v>
      </c>
      <c r="G57" s="234"/>
      <c r="H57" s="234"/>
      <c r="I57" s="234"/>
      <c r="J57" s="235">
        <f t="shared" si="0"/>
        <v>0</v>
      </c>
      <c r="K57" s="236"/>
      <c r="L57" s="236"/>
      <c r="M57" s="236"/>
      <c r="N57" s="235">
        <f t="shared" si="2"/>
        <v>0</v>
      </c>
      <c r="O57" s="236"/>
      <c r="P57" s="236"/>
      <c r="Q57" s="236"/>
      <c r="R57" s="236"/>
      <c r="S57" s="235">
        <f t="shared" si="1"/>
        <v>0</v>
      </c>
      <c r="T57" s="236"/>
      <c r="U57" s="236"/>
      <c r="V57" s="236"/>
      <c r="W57" s="236"/>
      <c r="X57" s="236"/>
      <c r="Y57" s="236"/>
      <c r="Z57" s="236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CL57" s="70"/>
      <c r="CM57" s="70"/>
      <c r="CN57" s="70"/>
      <c r="CO57" s="70"/>
      <c r="CP57" s="70"/>
      <c r="CQ57" s="70"/>
      <c r="CR57" s="70"/>
      <c r="CS57" s="70"/>
      <c r="CT57" s="70"/>
      <c r="CU57" s="70"/>
      <c r="CV57" s="70"/>
      <c r="CW57" s="70"/>
      <c r="CX57" s="70"/>
      <c r="CY57" s="70"/>
      <c r="CZ57" s="70"/>
      <c r="DA57" s="70"/>
      <c r="DB57" s="70"/>
      <c r="DC57" s="70"/>
      <c r="DD57" s="70"/>
      <c r="DE57" s="70"/>
      <c r="DF57" s="70"/>
      <c r="DG57" s="70"/>
      <c r="DH57" s="70"/>
      <c r="DI57" s="70"/>
      <c r="DJ57" s="70"/>
      <c r="DK57" s="70"/>
      <c r="DL57" s="70"/>
      <c r="DM57" s="70"/>
      <c r="DN57" s="70"/>
      <c r="DO57" s="70"/>
      <c r="DP57" s="70"/>
      <c r="DQ57" s="70"/>
      <c r="DR57" s="70"/>
      <c r="DS57" s="70"/>
      <c r="DT57" s="70"/>
    </row>
    <row r="58" spans="1:124" s="70" customFormat="1" ht="14.25">
      <c r="A58" s="132" t="s">
        <v>104</v>
      </c>
      <c r="B58" s="557" t="s">
        <v>105</v>
      </c>
      <c r="C58" s="558"/>
      <c r="D58" s="559"/>
      <c r="E58" s="128">
        <v>17</v>
      </c>
      <c r="F58" s="129">
        <f>+G58+H58+I58</f>
        <v>121</v>
      </c>
      <c r="G58" s="196">
        <v>110</v>
      </c>
      <c r="H58" s="196">
        <v>10</v>
      </c>
      <c r="I58" s="196">
        <v>1</v>
      </c>
      <c r="J58" s="130">
        <f t="shared" si="0"/>
        <v>115</v>
      </c>
      <c r="K58" s="131">
        <v>107</v>
      </c>
      <c r="L58" s="131">
        <v>1</v>
      </c>
      <c r="M58" s="131"/>
      <c r="N58" s="130">
        <f t="shared" si="2"/>
        <v>7</v>
      </c>
      <c r="O58" s="131">
        <v>7</v>
      </c>
      <c r="P58" s="131"/>
      <c r="Q58" s="131"/>
      <c r="R58" s="131"/>
      <c r="S58" s="130">
        <f t="shared" si="1"/>
        <v>115</v>
      </c>
      <c r="T58" s="131"/>
      <c r="U58" s="131"/>
      <c r="V58" s="131">
        <v>1</v>
      </c>
      <c r="W58" s="131"/>
      <c r="X58" s="131"/>
      <c r="Y58" s="131">
        <v>12</v>
      </c>
      <c r="Z58" s="131"/>
    </row>
    <row r="59" spans="1:124" s="70" customFormat="1" ht="14.25">
      <c r="A59" s="132" t="s">
        <v>106</v>
      </c>
      <c r="B59" s="557" t="s">
        <v>107</v>
      </c>
      <c r="C59" s="558"/>
      <c r="D59" s="559"/>
      <c r="E59" s="128">
        <f>1+1+1+1+1+1</f>
        <v>6</v>
      </c>
      <c r="F59" s="129">
        <f t="shared" si="3"/>
        <v>46</v>
      </c>
      <c r="G59" s="196">
        <v>43</v>
      </c>
      <c r="H59" s="196">
        <v>3</v>
      </c>
      <c r="I59" s="196"/>
      <c r="J59" s="130">
        <f t="shared" si="0"/>
        <v>41</v>
      </c>
      <c r="K59" s="131">
        <v>13</v>
      </c>
      <c r="L59" s="131">
        <v>21</v>
      </c>
      <c r="M59" s="131">
        <v>1</v>
      </c>
      <c r="N59" s="130">
        <f t="shared" si="2"/>
        <v>6</v>
      </c>
      <c r="O59" s="131">
        <v>6</v>
      </c>
      <c r="P59" s="131"/>
      <c r="Q59" s="131"/>
      <c r="R59" s="131"/>
      <c r="S59" s="130">
        <f t="shared" si="1"/>
        <v>41</v>
      </c>
      <c r="T59" s="131">
        <v>1</v>
      </c>
      <c r="U59" s="131"/>
      <c r="V59" s="131">
        <v>3</v>
      </c>
      <c r="W59" s="131"/>
      <c r="X59" s="131"/>
      <c r="Y59" s="131">
        <v>7</v>
      </c>
      <c r="Z59" s="131">
        <v>2</v>
      </c>
    </row>
    <row r="60" spans="1:124" s="70" customFormat="1" ht="14.25">
      <c r="A60" s="132" t="s">
        <v>108</v>
      </c>
      <c r="B60" s="557" t="s">
        <v>109</v>
      </c>
      <c r="C60" s="558"/>
      <c r="D60" s="559"/>
      <c r="E60" s="128"/>
      <c r="F60" s="129">
        <f t="shared" si="3"/>
        <v>6</v>
      </c>
      <c r="G60" s="196">
        <v>6</v>
      </c>
      <c r="H60" s="196"/>
      <c r="I60" s="196"/>
      <c r="J60" s="130">
        <f t="shared" si="0"/>
        <v>6</v>
      </c>
      <c r="K60" s="131">
        <v>1</v>
      </c>
      <c r="L60" s="131">
        <v>2</v>
      </c>
      <c r="M60" s="131">
        <v>2</v>
      </c>
      <c r="N60" s="130">
        <f t="shared" si="2"/>
        <v>1</v>
      </c>
      <c r="O60" s="131">
        <v>1</v>
      </c>
      <c r="P60" s="131"/>
      <c r="Q60" s="131"/>
      <c r="R60" s="131"/>
      <c r="S60" s="130">
        <f t="shared" si="1"/>
        <v>6</v>
      </c>
      <c r="T60" s="131"/>
      <c r="U60" s="131"/>
      <c r="V60" s="131"/>
      <c r="W60" s="131"/>
      <c r="X60" s="131"/>
      <c r="Y60" s="131"/>
      <c r="Z60" s="131"/>
    </row>
    <row r="61" spans="1:124" s="70" customFormat="1" ht="14.25">
      <c r="A61" s="132" t="s">
        <v>110</v>
      </c>
      <c r="B61" s="557" t="s">
        <v>111</v>
      </c>
      <c r="C61" s="558"/>
      <c r="D61" s="559"/>
      <c r="E61" s="128">
        <f>1+1</f>
        <v>2</v>
      </c>
      <c r="F61" s="129">
        <f t="shared" si="3"/>
        <v>6</v>
      </c>
      <c r="G61" s="196">
        <v>5</v>
      </c>
      <c r="H61" s="196">
        <v>1</v>
      </c>
      <c r="I61" s="196"/>
      <c r="J61" s="130">
        <f t="shared" si="0"/>
        <v>5</v>
      </c>
      <c r="K61" s="131"/>
      <c r="L61" s="131">
        <v>1</v>
      </c>
      <c r="M61" s="131">
        <v>4</v>
      </c>
      <c r="N61" s="130">
        <f t="shared" si="2"/>
        <v>0</v>
      </c>
      <c r="O61" s="131"/>
      <c r="P61" s="131"/>
      <c r="Q61" s="131"/>
      <c r="R61" s="131"/>
      <c r="S61" s="130">
        <f t="shared" si="1"/>
        <v>5</v>
      </c>
      <c r="T61" s="131"/>
      <c r="U61" s="131"/>
      <c r="V61" s="131">
        <v>1</v>
      </c>
      <c r="W61" s="131"/>
      <c r="X61" s="131"/>
      <c r="Y61" s="131">
        <v>2</v>
      </c>
      <c r="Z61" s="131">
        <v>2</v>
      </c>
    </row>
    <row r="62" spans="1:124" s="70" customFormat="1" ht="14.25">
      <c r="A62" s="134" t="s">
        <v>112</v>
      </c>
      <c r="B62" s="570" t="s">
        <v>113</v>
      </c>
      <c r="C62" s="571"/>
      <c r="D62" s="572"/>
      <c r="E62" s="135"/>
      <c r="F62" s="136">
        <f t="shared" si="3"/>
        <v>0</v>
      </c>
      <c r="G62" s="199"/>
      <c r="H62" s="199"/>
      <c r="I62" s="199"/>
      <c r="J62" s="137">
        <f t="shared" si="0"/>
        <v>0</v>
      </c>
      <c r="K62" s="138"/>
      <c r="L62" s="138"/>
      <c r="M62" s="138"/>
      <c r="N62" s="137">
        <f t="shared" si="2"/>
        <v>0</v>
      </c>
      <c r="O62" s="138"/>
      <c r="P62" s="138"/>
      <c r="Q62" s="138"/>
      <c r="R62" s="138"/>
      <c r="S62" s="137">
        <f t="shared" si="1"/>
        <v>0</v>
      </c>
      <c r="T62" s="138"/>
      <c r="U62" s="138"/>
      <c r="V62" s="138"/>
      <c r="W62" s="138"/>
      <c r="X62" s="138"/>
      <c r="Y62" s="138"/>
      <c r="Z62" s="138"/>
    </row>
    <row r="63" spans="1:124" s="70" customFormat="1" ht="14.25">
      <c r="A63" s="132" t="s">
        <v>114</v>
      </c>
      <c r="B63" s="557" t="s">
        <v>115</v>
      </c>
      <c r="C63" s="558"/>
      <c r="D63" s="559"/>
      <c r="E63" s="128"/>
      <c r="F63" s="129">
        <f t="shared" si="3"/>
        <v>14</v>
      </c>
      <c r="G63" s="196">
        <v>14</v>
      </c>
      <c r="H63" s="196"/>
      <c r="I63" s="196"/>
      <c r="J63" s="130">
        <f t="shared" si="0"/>
        <v>14</v>
      </c>
      <c r="K63" s="131">
        <v>13</v>
      </c>
      <c r="L63" s="131"/>
      <c r="M63" s="131"/>
      <c r="N63" s="130">
        <f t="shared" si="2"/>
        <v>1</v>
      </c>
      <c r="O63" s="131">
        <v>1</v>
      </c>
      <c r="P63" s="131"/>
      <c r="Q63" s="131"/>
      <c r="R63" s="131"/>
      <c r="S63" s="130">
        <f t="shared" si="1"/>
        <v>14</v>
      </c>
      <c r="T63" s="131"/>
      <c r="U63" s="131"/>
      <c r="V63" s="131"/>
      <c r="W63" s="131"/>
      <c r="X63" s="131"/>
      <c r="Y63" s="131"/>
      <c r="Z63" s="131"/>
    </row>
    <row r="64" spans="1:124" s="70" customFormat="1" ht="14.25">
      <c r="A64" s="132" t="s">
        <v>116</v>
      </c>
      <c r="B64" s="557" t="s">
        <v>117</v>
      </c>
      <c r="C64" s="558"/>
      <c r="D64" s="559"/>
      <c r="E64" s="128"/>
      <c r="F64" s="129">
        <f t="shared" si="3"/>
        <v>3</v>
      </c>
      <c r="G64" s="196">
        <v>1</v>
      </c>
      <c r="H64" s="196">
        <v>2</v>
      </c>
      <c r="I64" s="196"/>
      <c r="J64" s="130">
        <f t="shared" si="0"/>
        <v>1</v>
      </c>
      <c r="K64" s="131">
        <v>1</v>
      </c>
      <c r="L64" s="131"/>
      <c r="M64" s="131"/>
      <c r="N64" s="130">
        <f t="shared" si="2"/>
        <v>0</v>
      </c>
      <c r="O64" s="131"/>
      <c r="P64" s="131"/>
      <c r="Q64" s="131"/>
      <c r="R64" s="131"/>
      <c r="S64" s="130">
        <f t="shared" si="1"/>
        <v>1</v>
      </c>
      <c r="T64" s="131"/>
      <c r="U64" s="131"/>
      <c r="V64" s="131"/>
      <c r="W64" s="131"/>
      <c r="X64" s="131"/>
      <c r="Y64" s="131"/>
      <c r="Z64" s="131"/>
    </row>
    <row r="65" spans="1:124" s="70" customFormat="1" ht="14.25">
      <c r="A65" s="132" t="s">
        <v>118</v>
      </c>
      <c r="B65" s="557" t="s">
        <v>119</v>
      </c>
      <c r="C65" s="558"/>
      <c r="D65" s="559"/>
      <c r="E65" s="128">
        <v>1</v>
      </c>
      <c r="F65" s="129">
        <f t="shared" si="3"/>
        <v>14</v>
      </c>
      <c r="G65" s="196">
        <v>12</v>
      </c>
      <c r="H65" s="196">
        <v>2</v>
      </c>
      <c r="I65" s="196"/>
      <c r="J65" s="130">
        <f t="shared" si="0"/>
        <v>13</v>
      </c>
      <c r="K65" s="131"/>
      <c r="L65" s="131">
        <v>13</v>
      </c>
      <c r="M65" s="131"/>
      <c r="N65" s="130">
        <f t="shared" si="2"/>
        <v>0</v>
      </c>
      <c r="O65" s="131"/>
      <c r="P65" s="131"/>
      <c r="Q65" s="131"/>
      <c r="R65" s="131"/>
      <c r="S65" s="130">
        <f t="shared" si="1"/>
        <v>13</v>
      </c>
      <c r="T65" s="131"/>
      <c r="U65" s="131"/>
      <c r="V65" s="131"/>
      <c r="W65" s="131"/>
      <c r="X65" s="131"/>
      <c r="Y65" s="131"/>
      <c r="Z65" s="131"/>
    </row>
    <row r="66" spans="1:124" s="70" customFormat="1" ht="14.25">
      <c r="A66" s="132" t="s">
        <v>120</v>
      </c>
      <c r="B66" s="557" t="s">
        <v>121</v>
      </c>
      <c r="C66" s="558"/>
      <c r="D66" s="559"/>
      <c r="E66" s="128"/>
      <c r="F66" s="129">
        <f t="shared" si="3"/>
        <v>4</v>
      </c>
      <c r="G66" s="196">
        <v>4</v>
      </c>
      <c r="H66" s="196"/>
      <c r="I66" s="196"/>
      <c r="J66" s="130">
        <f t="shared" si="0"/>
        <v>4</v>
      </c>
      <c r="K66" s="131">
        <v>1</v>
      </c>
      <c r="L66" s="131">
        <v>1</v>
      </c>
      <c r="M66" s="131"/>
      <c r="N66" s="130">
        <f t="shared" si="2"/>
        <v>2</v>
      </c>
      <c r="O66" s="131">
        <v>1</v>
      </c>
      <c r="P66" s="131">
        <v>1</v>
      </c>
      <c r="Q66" s="131"/>
      <c r="R66" s="131"/>
      <c r="S66" s="130">
        <f t="shared" si="1"/>
        <v>4</v>
      </c>
      <c r="T66" s="131"/>
      <c r="U66" s="131"/>
      <c r="V66" s="131"/>
      <c r="W66" s="131"/>
      <c r="X66" s="131"/>
      <c r="Y66" s="131"/>
      <c r="Z66" s="131"/>
    </row>
    <row r="67" spans="1:124" s="70" customFormat="1" ht="14.25">
      <c r="A67" s="132" t="s">
        <v>122</v>
      </c>
      <c r="B67" s="557" t="s">
        <v>123</v>
      </c>
      <c r="C67" s="558"/>
      <c r="D67" s="559"/>
      <c r="E67" s="128">
        <v>1</v>
      </c>
      <c r="F67" s="129">
        <f t="shared" si="3"/>
        <v>4</v>
      </c>
      <c r="G67" s="196">
        <v>4</v>
      </c>
      <c r="H67" s="196"/>
      <c r="I67" s="196"/>
      <c r="J67" s="130">
        <f t="shared" si="0"/>
        <v>5</v>
      </c>
      <c r="K67" s="131">
        <v>3</v>
      </c>
      <c r="L67" s="131">
        <v>2</v>
      </c>
      <c r="M67" s="131"/>
      <c r="N67" s="130">
        <f t="shared" si="2"/>
        <v>0</v>
      </c>
      <c r="O67" s="131"/>
      <c r="P67" s="131"/>
      <c r="Q67" s="131"/>
      <c r="R67" s="131"/>
      <c r="S67" s="130">
        <f t="shared" si="1"/>
        <v>5</v>
      </c>
      <c r="T67" s="131"/>
      <c r="U67" s="131"/>
      <c r="V67" s="131">
        <v>1</v>
      </c>
      <c r="W67" s="131"/>
      <c r="X67" s="131"/>
      <c r="Y67" s="131"/>
      <c r="Z67" s="131"/>
    </row>
    <row r="68" spans="1:124" s="70" customFormat="1" ht="14.25">
      <c r="A68" s="132" t="s">
        <v>124</v>
      </c>
      <c r="B68" s="557" t="s">
        <v>125</v>
      </c>
      <c r="C68" s="558"/>
      <c r="D68" s="559"/>
      <c r="E68" s="128"/>
      <c r="F68" s="129">
        <f t="shared" si="3"/>
        <v>7</v>
      </c>
      <c r="G68" s="196">
        <v>6</v>
      </c>
      <c r="H68" s="196">
        <v>1</v>
      </c>
      <c r="I68" s="196"/>
      <c r="J68" s="130">
        <f t="shared" si="0"/>
        <v>5</v>
      </c>
      <c r="K68" s="131"/>
      <c r="L68" s="131">
        <v>2</v>
      </c>
      <c r="M68" s="131">
        <v>2</v>
      </c>
      <c r="N68" s="130">
        <f t="shared" si="2"/>
        <v>1</v>
      </c>
      <c r="O68" s="131">
        <v>1</v>
      </c>
      <c r="P68" s="131"/>
      <c r="Q68" s="131"/>
      <c r="R68" s="131"/>
      <c r="S68" s="130">
        <f t="shared" si="1"/>
        <v>5</v>
      </c>
      <c r="T68" s="131">
        <v>1</v>
      </c>
      <c r="U68" s="131"/>
      <c r="V68" s="131">
        <v>3</v>
      </c>
      <c r="W68" s="131"/>
      <c r="X68" s="131"/>
      <c r="Y68" s="131"/>
      <c r="Z68" s="131"/>
    </row>
    <row r="69" spans="1:124" s="70" customFormat="1" ht="14.25">
      <c r="A69" s="134" t="s">
        <v>126</v>
      </c>
      <c r="B69" s="570" t="s">
        <v>127</v>
      </c>
      <c r="C69" s="571"/>
      <c r="D69" s="572"/>
      <c r="E69" s="135"/>
      <c r="F69" s="136">
        <f t="shared" si="3"/>
        <v>0</v>
      </c>
      <c r="G69" s="199"/>
      <c r="H69" s="199"/>
      <c r="I69" s="199"/>
      <c r="J69" s="137">
        <f t="shared" si="0"/>
        <v>0</v>
      </c>
      <c r="K69" s="138"/>
      <c r="L69" s="138"/>
      <c r="M69" s="138"/>
      <c r="N69" s="137">
        <f t="shared" si="2"/>
        <v>0</v>
      </c>
      <c r="O69" s="138"/>
      <c r="P69" s="138"/>
      <c r="Q69" s="138"/>
      <c r="R69" s="138"/>
      <c r="S69" s="137">
        <f t="shared" si="1"/>
        <v>0</v>
      </c>
      <c r="T69" s="138"/>
      <c r="U69" s="138"/>
      <c r="V69" s="138"/>
      <c r="W69" s="138"/>
      <c r="X69" s="138"/>
      <c r="Y69" s="138"/>
      <c r="Z69" s="138"/>
    </row>
    <row r="70" spans="1:124" s="70" customFormat="1" ht="14.25">
      <c r="A70" s="132" t="s">
        <v>128</v>
      </c>
      <c r="B70" s="563" t="s">
        <v>63</v>
      </c>
      <c r="C70" s="564"/>
      <c r="D70" s="565"/>
      <c r="E70" s="128">
        <v>2</v>
      </c>
      <c r="F70" s="129">
        <f t="shared" si="3"/>
        <v>11</v>
      </c>
      <c r="G70" s="196">
        <v>8</v>
      </c>
      <c r="H70" s="196">
        <v>3</v>
      </c>
      <c r="I70" s="196"/>
      <c r="J70" s="130">
        <f t="shared" si="0"/>
        <v>8</v>
      </c>
      <c r="K70" s="131"/>
      <c r="L70" s="131"/>
      <c r="M70" s="131">
        <v>4</v>
      </c>
      <c r="N70" s="130">
        <f t="shared" si="2"/>
        <v>4</v>
      </c>
      <c r="O70" s="131">
        <v>2</v>
      </c>
      <c r="P70" s="131"/>
      <c r="Q70" s="131">
        <v>2</v>
      </c>
      <c r="R70" s="131"/>
      <c r="S70" s="130">
        <f t="shared" si="1"/>
        <v>8</v>
      </c>
      <c r="T70" s="131">
        <v>1</v>
      </c>
      <c r="U70" s="131"/>
      <c r="V70" s="131">
        <v>2</v>
      </c>
      <c r="W70" s="131"/>
      <c r="X70" s="131"/>
      <c r="Y70" s="131">
        <v>1</v>
      </c>
      <c r="Z70" s="131"/>
    </row>
    <row r="71" spans="1:124" s="70" customFormat="1" ht="14.25">
      <c r="A71" s="149" t="s">
        <v>129</v>
      </c>
      <c r="B71" s="551" t="s">
        <v>130</v>
      </c>
      <c r="C71" s="552"/>
      <c r="D71" s="553"/>
      <c r="E71" s="128"/>
      <c r="F71" s="129">
        <f t="shared" si="3"/>
        <v>0</v>
      </c>
      <c r="G71" s="196"/>
      <c r="H71" s="196"/>
      <c r="I71" s="196"/>
      <c r="J71" s="130">
        <f t="shared" si="0"/>
        <v>0</v>
      </c>
      <c r="K71" s="131"/>
      <c r="L71" s="131"/>
      <c r="M71" s="131"/>
      <c r="N71" s="130">
        <f t="shared" si="2"/>
        <v>0</v>
      </c>
      <c r="O71" s="131"/>
      <c r="P71" s="131"/>
      <c r="Q71" s="131"/>
      <c r="R71" s="131"/>
      <c r="S71" s="130">
        <f t="shared" si="1"/>
        <v>0</v>
      </c>
      <c r="T71" s="131"/>
      <c r="U71" s="131"/>
      <c r="V71" s="131"/>
      <c r="W71" s="131"/>
      <c r="X71" s="131"/>
      <c r="Y71" s="131"/>
      <c r="Z71" s="131"/>
    </row>
    <row r="72" spans="1:124" s="70" customFormat="1" ht="14.25">
      <c r="A72" s="134" t="s">
        <v>131</v>
      </c>
      <c r="B72" s="570" t="s">
        <v>132</v>
      </c>
      <c r="C72" s="571"/>
      <c r="D72" s="572"/>
      <c r="E72" s="135"/>
      <c r="F72" s="136">
        <f t="shared" si="3"/>
        <v>0</v>
      </c>
      <c r="G72" s="199"/>
      <c r="H72" s="199"/>
      <c r="I72" s="199"/>
      <c r="J72" s="137">
        <f t="shared" si="0"/>
        <v>0</v>
      </c>
      <c r="K72" s="138"/>
      <c r="L72" s="138"/>
      <c r="M72" s="138"/>
      <c r="N72" s="137">
        <f t="shared" si="2"/>
        <v>0</v>
      </c>
      <c r="O72" s="138"/>
      <c r="P72" s="138"/>
      <c r="Q72" s="138"/>
      <c r="R72" s="138"/>
      <c r="S72" s="137">
        <f t="shared" si="1"/>
        <v>0</v>
      </c>
      <c r="T72" s="138"/>
      <c r="U72" s="138"/>
      <c r="V72" s="138"/>
      <c r="W72" s="138"/>
      <c r="X72" s="138"/>
      <c r="Y72" s="138"/>
      <c r="Z72" s="138"/>
    </row>
    <row r="73" spans="1:124" s="70" customFormat="1" ht="14.25">
      <c r="A73" s="134" t="s">
        <v>133</v>
      </c>
      <c r="B73" s="570" t="s">
        <v>134</v>
      </c>
      <c r="C73" s="571"/>
      <c r="D73" s="572"/>
      <c r="E73" s="135"/>
      <c r="F73" s="136">
        <f t="shared" si="3"/>
        <v>0</v>
      </c>
      <c r="G73" s="199"/>
      <c r="H73" s="199"/>
      <c r="I73" s="199"/>
      <c r="J73" s="137">
        <f t="shared" si="0"/>
        <v>0</v>
      </c>
      <c r="K73" s="138"/>
      <c r="L73" s="138"/>
      <c r="M73" s="138"/>
      <c r="N73" s="137">
        <f t="shared" si="2"/>
        <v>0</v>
      </c>
      <c r="O73" s="138"/>
      <c r="P73" s="138"/>
      <c r="Q73" s="138"/>
      <c r="R73" s="138"/>
      <c r="S73" s="137">
        <f t="shared" si="1"/>
        <v>0</v>
      </c>
      <c r="T73" s="138"/>
      <c r="U73" s="138"/>
      <c r="V73" s="138"/>
      <c r="W73" s="138"/>
      <c r="X73" s="138"/>
      <c r="Y73" s="138"/>
      <c r="Z73" s="138"/>
    </row>
    <row r="74" spans="1:124" s="70" customFormat="1" ht="14.25">
      <c r="A74" s="134" t="s">
        <v>135</v>
      </c>
      <c r="B74" s="570" t="s">
        <v>136</v>
      </c>
      <c r="C74" s="571"/>
      <c r="D74" s="572"/>
      <c r="E74" s="135"/>
      <c r="F74" s="136">
        <f t="shared" si="3"/>
        <v>0</v>
      </c>
      <c r="G74" s="199"/>
      <c r="H74" s="199"/>
      <c r="I74" s="199"/>
      <c r="J74" s="137">
        <f t="shared" si="0"/>
        <v>0</v>
      </c>
      <c r="K74" s="138"/>
      <c r="L74" s="138"/>
      <c r="M74" s="138"/>
      <c r="N74" s="137">
        <f t="shared" si="2"/>
        <v>0</v>
      </c>
      <c r="O74" s="138"/>
      <c r="P74" s="138"/>
      <c r="Q74" s="138"/>
      <c r="R74" s="138"/>
      <c r="S74" s="137">
        <f t="shared" si="1"/>
        <v>0</v>
      </c>
      <c r="T74" s="138"/>
      <c r="U74" s="138"/>
      <c r="V74" s="138"/>
      <c r="W74" s="138"/>
      <c r="X74" s="138"/>
      <c r="Y74" s="138"/>
      <c r="Z74" s="138"/>
    </row>
    <row r="75" spans="1:124" s="70" customFormat="1" ht="14.25">
      <c r="A75" s="134" t="s">
        <v>137</v>
      </c>
      <c r="B75" s="570" t="s">
        <v>138</v>
      </c>
      <c r="C75" s="571"/>
      <c r="D75" s="572"/>
      <c r="E75" s="135"/>
      <c r="F75" s="136">
        <f t="shared" si="3"/>
        <v>0</v>
      </c>
      <c r="G75" s="199"/>
      <c r="H75" s="199"/>
      <c r="I75" s="199"/>
      <c r="J75" s="137">
        <f t="shared" si="0"/>
        <v>0</v>
      </c>
      <c r="K75" s="138"/>
      <c r="L75" s="138"/>
      <c r="M75" s="138"/>
      <c r="N75" s="137">
        <f t="shared" si="2"/>
        <v>0</v>
      </c>
      <c r="O75" s="138"/>
      <c r="P75" s="138"/>
      <c r="Q75" s="138"/>
      <c r="R75" s="138"/>
      <c r="S75" s="137">
        <f t="shared" si="1"/>
        <v>0</v>
      </c>
      <c r="T75" s="138"/>
      <c r="U75" s="138"/>
      <c r="V75" s="138"/>
      <c r="W75" s="138"/>
      <c r="X75" s="138"/>
      <c r="Y75" s="138"/>
      <c r="Z75" s="138"/>
    </row>
    <row r="76" spans="1:124" s="70" customFormat="1" ht="14.25">
      <c r="A76" s="134" t="s">
        <v>139</v>
      </c>
      <c r="B76" s="570" t="s">
        <v>140</v>
      </c>
      <c r="C76" s="571"/>
      <c r="D76" s="572"/>
      <c r="E76" s="135"/>
      <c r="F76" s="136">
        <f t="shared" si="3"/>
        <v>0</v>
      </c>
      <c r="G76" s="199"/>
      <c r="H76" s="199"/>
      <c r="I76" s="199"/>
      <c r="J76" s="137">
        <f t="shared" si="0"/>
        <v>0</v>
      </c>
      <c r="K76" s="138"/>
      <c r="L76" s="138"/>
      <c r="M76" s="138"/>
      <c r="N76" s="137">
        <f t="shared" si="2"/>
        <v>0</v>
      </c>
      <c r="O76" s="138"/>
      <c r="P76" s="138"/>
      <c r="Q76" s="138"/>
      <c r="R76" s="138"/>
      <c r="S76" s="137">
        <f t="shared" si="1"/>
        <v>0</v>
      </c>
      <c r="T76" s="138"/>
      <c r="U76" s="138"/>
      <c r="V76" s="138"/>
      <c r="W76" s="138"/>
      <c r="X76" s="138"/>
      <c r="Y76" s="138"/>
      <c r="Z76" s="138"/>
    </row>
    <row r="77" spans="1:124" s="70" customFormat="1" ht="14.25">
      <c r="A77" s="132" t="s">
        <v>141</v>
      </c>
      <c r="B77" s="563" t="s">
        <v>63</v>
      </c>
      <c r="C77" s="564"/>
      <c r="D77" s="565"/>
      <c r="E77" s="128"/>
      <c r="F77" s="129">
        <f t="shared" si="3"/>
        <v>1</v>
      </c>
      <c r="G77" s="196">
        <v>1</v>
      </c>
      <c r="H77" s="196"/>
      <c r="I77" s="196"/>
      <c r="J77" s="130">
        <f t="shared" si="0"/>
        <v>0</v>
      </c>
      <c r="K77" s="131"/>
      <c r="L77" s="131"/>
      <c r="M77" s="131"/>
      <c r="N77" s="130">
        <f t="shared" si="2"/>
        <v>0</v>
      </c>
      <c r="O77" s="131"/>
      <c r="P77" s="131"/>
      <c r="Q77" s="131"/>
      <c r="R77" s="131"/>
      <c r="S77" s="130">
        <f t="shared" si="1"/>
        <v>0</v>
      </c>
      <c r="T77" s="131"/>
      <c r="U77" s="131"/>
      <c r="V77" s="131"/>
      <c r="W77" s="131"/>
      <c r="X77" s="131"/>
      <c r="Y77" s="131">
        <v>1</v>
      </c>
      <c r="Z77" s="131"/>
    </row>
    <row r="78" spans="1:124" s="73" customFormat="1" ht="14.25">
      <c r="A78" s="141" t="s">
        <v>142</v>
      </c>
      <c r="B78" s="554" t="s">
        <v>143</v>
      </c>
      <c r="C78" s="555"/>
      <c r="D78" s="556"/>
      <c r="E78" s="126"/>
      <c r="F78" s="233">
        <f t="shared" si="3"/>
        <v>0</v>
      </c>
      <c r="G78" s="234"/>
      <c r="H78" s="234"/>
      <c r="I78" s="195"/>
      <c r="J78" s="235">
        <f t="shared" si="0"/>
        <v>0</v>
      </c>
      <c r="K78" s="232"/>
      <c r="L78" s="232"/>
      <c r="M78" s="232"/>
      <c r="N78" s="235">
        <f t="shared" si="2"/>
        <v>0</v>
      </c>
      <c r="O78" s="232"/>
      <c r="P78" s="232"/>
      <c r="Q78" s="232"/>
      <c r="R78" s="232"/>
      <c r="S78" s="235">
        <f t="shared" si="1"/>
        <v>0</v>
      </c>
      <c r="T78" s="232"/>
      <c r="U78" s="232"/>
      <c r="V78" s="232"/>
      <c r="W78" s="232"/>
      <c r="X78" s="232"/>
      <c r="Y78" s="232"/>
      <c r="Z78" s="232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4"/>
      <c r="CY78" s="74"/>
      <c r="CZ78" s="74"/>
      <c r="DA78" s="74"/>
      <c r="DB78" s="74"/>
      <c r="DC78" s="74"/>
      <c r="DD78" s="74"/>
      <c r="DE78" s="74"/>
      <c r="DF78" s="74"/>
      <c r="DG78" s="74"/>
      <c r="DH78" s="74"/>
      <c r="DI78" s="74"/>
      <c r="DJ78" s="74"/>
      <c r="DK78" s="74"/>
      <c r="DL78" s="74"/>
      <c r="DM78" s="74"/>
      <c r="DN78" s="74"/>
      <c r="DO78" s="74"/>
      <c r="DP78" s="74"/>
      <c r="DQ78" s="74"/>
      <c r="DR78" s="74"/>
      <c r="DS78" s="74"/>
      <c r="DT78" s="74"/>
    </row>
    <row r="79" spans="1:124" s="70" customFormat="1" ht="14.25">
      <c r="A79" s="132" t="s">
        <v>144</v>
      </c>
      <c r="B79" s="563" t="s">
        <v>145</v>
      </c>
      <c r="C79" s="564"/>
      <c r="D79" s="565"/>
      <c r="E79" s="128"/>
      <c r="F79" s="129">
        <f t="shared" si="3"/>
        <v>1</v>
      </c>
      <c r="G79" s="131">
        <v>1</v>
      </c>
      <c r="H79" s="150"/>
      <c r="I79" s="196"/>
      <c r="J79" s="130">
        <f t="shared" si="0"/>
        <v>1</v>
      </c>
      <c r="K79" s="131"/>
      <c r="L79" s="131">
        <v>1</v>
      </c>
      <c r="M79" s="131"/>
      <c r="N79" s="130">
        <f t="shared" si="2"/>
        <v>0</v>
      </c>
      <c r="O79" s="131"/>
      <c r="P79" s="131"/>
      <c r="Q79" s="131"/>
      <c r="R79" s="131"/>
      <c r="S79" s="130">
        <f t="shared" si="1"/>
        <v>1</v>
      </c>
      <c r="T79" s="131"/>
      <c r="U79" s="131"/>
      <c r="V79" s="131"/>
      <c r="W79" s="131"/>
      <c r="X79" s="131"/>
      <c r="Y79" s="131"/>
      <c r="Z79" s="131"/>
    </row>
    <row r="80" spans="1:124" s="70" customFormat="1" ht="14.25">
      <c r="A80" s="132" t="s">
        <v>146</v>
      </c>
      <c r="B80" s="563" t="s">
        <v>147</v>
      </c>
      <c r="C80" s="564"/>
      <c r="D80" s="565"/>
      <c r="E80" s="128"/>
      <c r="F80" s="129">
        <f t="shared" si="3"/>
        <v>18</v>
      </c>
      <c r="G80" s="196">
        <v>17</v>
      </c>
      <c r="H80" s="196">
        <v>1</v>
      </c>
      <c r="I80" s="196"/>
      <c r="J80" s="130">
        <f t="shared" si="0"/>
        <v>13</v>
      </c>
      <c r="K80" s="131">
        <v>5</v>
      </c>
      <c r="L80" s="131">
        <v>3</v>
      </c>
      <c r="M80" s="131">
        <v>4</v>
      </c>
      <c r="N80" s="130">
        <f t="shared" si="2"/>
        <v>1</v>
      </c>
      <c r="O80" s="131">
        <v>1</v>
      </c>
      <c r="P80" s="131"/>
      <c r="Q80" s="131"/>
      <c r="R80" s="131"/>
      <c r="S80" s="130">
        <f t="shared" si="1"/>
        <v>13</v>
      </c>
      <c r="T80" s="131">
        <v>1</v>
      </c>
      <c r="U80" s="131"/>
      <c r="V80" s="131">
        <v>7</v>
      </c>
      <c r="W80" s="131"/>
      <c r="X80" s="131"/>
      <c r="Y80" s="131">
        <v>3</v>
      </c>
      <c r="Z80" s="131"/>
    </row>
    <row r="81" spans="1:124" s="70" customFormat="1" ht="14.25">
      <c r="A81" s="134" t="s">
        <v>148</v>
      </c>
      <c r="B81" s="573" t="s">
        <v>149</v>
      </c>
      <c r="C81" s="574"/>
      <c r="D81" s="575"/>
      <c r="E81" s="135"/>
      <c r="F81" s="136">
        <f t="shared" si="3"/>
        <v>0</v>
      </c>
      <c r="G81" s="199"/>
      <c r="H81" s="199"/>
      <c r="I81" s="199"/>
      <c r="J81" s="137">
        <f t="shared" si="0"/>
        <v>0</v>
      </c>
      <c r="K81" s="138"/>
      <c r="L81" s="138"/>
      <c r="M81" s="138"/>
      <c r="N81" s="137">
        <f t="shared" si="2"/>
        <v>0</v>
      </c>
      <c r="O81" s="138"/>
      <c r="P81" s="138"/>
      <c r="Q81" s="138"/>
      <c r="R81" s="138"/>
      <c r="S81" s="137">
        <f t="shared" si="1"/>
        <v>0</v>
      </c>
      <c r="T81" s="138"/>
      <c r="U81" s="138"/>
      <c r="V81" s="138"/>
      <c r="W81" s="138"/>
      <c r="X81" s="138"/>
      <c r="Y81" s="138"/>
      <c r="Z81" s="138"/>
    </row>
    <row r="82" spans="1:124" s="70" customFormat="1" ht="14.25">
      <c r="A82" s="132" t="s">
        <v>150</v>
      </c>
      <c r="B82" s="563" t="s">
        <v>151</v>
      </c>
      <c r="C82" s="564"/>
      <c r="D82" s="565"/>
      <c r="E82" s="128"/>
      <c r="F82" s="129">
        <f t="shared" si="3"/>
        <v>1</v>
      </c>
      <c r="G82" s="196">
        <v>1</v>
      </c>
      <c r="H82" s="196"/>
      <c r="I82" s="196"/>
      <c r="J82" s="130">
        <f t="shared" si="0"/>
        <v>0</v>
      </c>
      <c r="K82" s="131"/>
      <c r="L82" s="131"/>
      <c r="M82" s="131"/>
      <c r="N82" s="130">
        <f t="shared" si="2"/>
        <v>0</v>
      </c>
      <c r="O82" s="131"/>
      <c r="P82" s="131"/>
      <c r="Q82" s="131"/>
      <c r="R82" s="131"/>
      <c r="S82" s="130">
        <f t="shared" si="1"/>
        <v>0</v>
      </c>
      <c r="T82" s="131"/>
      <c r="U82" s="131"/>
      <c r="V82" s="131"/>
      <c r="W82" s="131"/>
      <c r="X82" s="131"/>
      <c r="Y82" s="131">
        <v>1</v>
      </c>
      <c r="Z82" s="131"/>
    </row>
    <row r="83" spans="1:124" s="70" customFormat="1" ht="14.25">
      <c r="A83" s="132" t="s">
        <v>152</v>
      </c>
      <c r="B83" s="557" t="s">
        <v>153</v>
      </c>
      <c r="C83" s="558"/>
      <c r="D83" s="559"/>
      <c r="E83" s="128"/>
      <c r="F83" s="129">
        <f t="shared" si="3"/>
        <v>46</v>
      </c>
      <c r="G83" s="196">
        <v>45</v>
      </c>
      <c r="H83" s="196">
        <v>1</v>
      </c>
      <c r="I83" s="196"/>
      <c r="J83" s="130">
        <f t="shared" si="0"/>
        <v>42</v>
      </c>
      <c r="K83" s="131">
        <v>32</v>
      </c>
      <c r="L83" s="131">
        <v>4</v>
      </c>
      <c r="M83" s="131"/>
      <c r="N83" s="130">
        <f t="shared" si="2"/>
        <v>6</v>
      </c>
      <c r="O83" s="131">
        <v>4</v>
      </c>
      <c r="P83" s="131"/>
      <c r="Q83" s="131">
        <v>2</v>
      </c>
      <c r="R83" s="131"/>
      <c r="S83" s="130">
        <f t="shared" si="1"/>
        <v>42</v>
      </c>
      <c r="T83" s="131"/>
      <c r="U83" s="131"/>
      <c r="V83" s="131"/>
      <c r="W83" s="131"/>
      <c r="X83" s="131"/>
      <c r="Y83" s="131">
        <v>3</v>
      </c>
      <c r="Z83" s="131"/>
    </row>
    <row r="84" spans="1:124" s="70" customFormat="1" ht="14.25">
      <c r="A84" s="134" t="s">
        <v>154</v>
      </c>
      <c r="B84" s="573" t="s">
        <v>63</v>
      </c>
      <c r="C84" s="574"/>
      <c r="D84" s="575"/>
      <c r="E84" s="135"/>
      <c r="F84" s="136">
        <f t="shared" si="3"/>
        <v>0</v>
      </c>
      <c r="G84" s="199"/>
      <c r="H84" s="199"/>
      <c r="I84" s="199"/>
      <c r="J84" s="137">
        <f t="shared" si="0"/>
        <v>0</v>
      </c>
      <c r="K84" s="138"/>
      <c r="L84" s="138"/>
      <c r="M84" s="138"/>
      <c r="N84" s="137">
        <f t="shared" si="2"/>
        <v>0</v>
      </c>
      <c r="O84" s="138"/>
      <c r="P84" s="138"/>
      <c r="Q84" s="138"/>
      <c r="R84" s="138"/>
      <c r="S84" s="137">
        <f t="shared" si="1"/>
        <v>0</v>
      </c>
      <c r="T84" s="138"/>
      <c r="U84" s="138"/>
      <c r="V84" s="138"/>
      <c r="W84" s="138"/>
      <c r="X84" s="138"/>
      <c r="Y84" s="138"/>
      <c r="Z84" s="138"/>
    </row>
    <row r="85" spans="1:124" s="73" customFormat="1" ht="14.25">
      <c r="A85" s="141" t="s">
        <v>155</v>
      </c>
      <c r="B85" s="554" t="s">
        <v>156</v>
      </c>
      <c r="C85" s="555"/>
      <c r="D85" s="556"/>
      <c r="E85" s="126"/>
      <c r="F85" s="233">
        <f t="shared" si="3"/>
        <v>0</v>
      </c>
      <c r="G85" s="195"/>
      <c r="H85" s="195"/>
      <c r="I85" s="195"/>
      <c r="J85" s="235">
        <f t="shared" ref="J85:J134" si="4">+K85+L85+M85+N85</f>
        <v>0</v>
      </c>
      <c r="K85" s="232"/>
      <c r="L85" s="232"/>
      <c r="M85" s="232"/>
      <c r="N85" s="235">
        <f t="shared" si="2"/>
        <v>0</v>
      </c>
      <c r="O85" s="232"/>
      <c r="P85" s="232"/>
      <c r="Q85" s="232"/>
      <c r="R85" s="232"/>
      <c r="S85" s="235">
        <f t="shared" ref="S85:S134" si="5">+J85+R85</f>
        <v>0</v>
      </c>
      <c r="T85" s="232"/>
      <c r="U85" s="232"/>
      <c r="V85" s="232"/>
      <c r="W85" s="232"/>
      <c r="X85" s="232"/>
      <c r="Y85" s="232"/>
      <c r="Z85" s="232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4"/>
      <c r="CX85" s="74"/>
      <c r="CY85" s="74"/>
      <c r="CZ85" s="74"/>
      <c r="DA85" s="74"/>
      <c r="DB85" s="74"/>
      <c r="DC85" s="74"/>
      <c r="DD85" s="74"/>
      <c r="DE85" s="74"/>
      <c r="DF85" s="74"/>
      <c r="DG85" s="74"/>
      <c r="DH85" s="74"/>
      <c r="DI85" s="74"/>
      <c r="DJ85" s="74"/>
      <c r="DK85" s="74"/>
      <c r="DL85" s="74"/>
      <c r="DM85" s="74"/>
      <c r="DN85" s="74"/>
      <c r="DO85" s="74"/>
      <c r="DP85" s="74"/>
      <c r="DQ85" s="74"/>
      <c r="DR85" s="74"/>
      <c r="DS85" s="74"/>
      <c r="DT85" s="74"/>
    </row>
    <row r="86" spans="1:124" s="70" customFormat="1" ht="14.25">
      <c r="A86" s="132" t="s">
        <v>157</v>
      </c>
      <c r="B86" s="563" t="s">
        <v>158</v>
      </c>
      <c r="C86" s="564"/>
      <c r="D86" s="565"/>
      <c r="E86" s="128"/>
      <c r="F86" s="129">
        <f t="shared" si="3"/>
        <v>2</v>
      </c>
      <c r="G86" s="196">
        <v>2</v>
      </c>
      <c r="H86" s="196"/>
      <c r="I86" s="196"/>
      <c r="J86" s="130">
        <f t="shared" si="4"/>
        <v>0</v>
      </c>
      <c r="K86" s="131"/>
      <c r="L86" s="131"/>
      <c r="M86" s="131"/>
      <c r="N86" s="130">
        <f t="shared" ref="N86:N134" si="6">+O86+P86+Q86</f>
        <v>0</v>
      </c>
      <c r="O86" s="131"/>
      <c r="P86" s="131"/>
      <c r="Q86" s="131"/>
      <c r="R86" s="131"/>
      <c r="S86" s="130">
        <f t="shared" si="5"/>
        <v>0</v>
      </c>
      <c r="T86" s="131">
        <v>1</v>
      </c>
      <c r="U86" s="131"/>
      <c r="V86" s="131"/>
      <c r="W86" s="131"/>
      <c r="X86" s="131"/>
      <c r="Y86" s="131">
        <v>1</v>
      </c>
      <c r="Z86" s="131"/>
    </row>
    <row r="87" spans="1:124" s="70" customFormat="1" ht="14.25">
      <c r="A87" s="132" t="s">
        <v>159</v>
      </c>
      <c r="B87" s="563" t="s">
        <v>63</v>
      </c>
      <c r="C87" s="564"/>
      <c r="D87" s="565"/>
      <c r="E87" s="128"/>
      <c r="F87" s="129">
        <f t="shared" ref="F87:F134" si="7">+G87+H87+I87</f>
        <v>3</v>
      </c>
      <c r="G87" s="196">
        <v>1</v>
      </c>
      <c r="H87" s="196">
        <v>2</v>
      </c>
      <c r="I87" s="196"/>
      <c r="J87" s="130">
        <f t="shared" si="4"/>
        <v>1</v>
      </c>
      <c r="K87" s="131">
        <v>1</v>
      </c>
      <c r="L87" s="131"/>
      <c r="M87" s="131"/>
      <c r="N87" s="130">
        <f t="shared" si="6"/>
        <v>0</v>
      </c>
      <c r="O87" s="131"/>
      <c r="P87" s="131"/>
      <c r="Q87" s="131"/>
      <c r="R87" s="131"/>
      <c r="S87" s="130">
        <f t="shared" si="5"/>
        <v>1</v>
      </c>
      <c r="T87" s="131"/>
      <c r="U87" s="131"/>
      <c r="V87" s="131"/>
      <c r="W87" s="131"/>
      <c r="X87" s="131"/>
      <c r="Y87" s="131"/>
      <c r="Z87" s="131"/>
    </row>
    <row r="88" spans="1:124" s="73" customFormat="1" ht="14.25">
      <c r="A88" s="125" t="s">
        <v>160</v>
      </c>
      <c r="B88" s="554" t="s">
        <v>161</v>
      </c>
      <c r="C88" s="555"/>
      <c r="D88" s="556"/>
      <c r="E88" s="126"/>
      <c r="F88" s="233">
        <f t="shared" si="7"/>
        <v>0</v>
      </c>
      <c r="G88" s="195"/>
      <c r="H88" s="195"/>
      <c r="I88" s="195"/>
      <c r="J88" s="235">
        <f t="shared" si="4"/>
        <v>0</v>
      </c>
      <c r="K88" s="232"/>
      <c r="L88" s="232"/>
      <c r="M88" s="232"/>
      <c r="N88" s="235">
        <f t="shared" si="6"/>
        <v>0</v>
      </c>
      <c r="O88" s="232"/>
      <c r="P88" s="232"/>
      <c r="Q88" s="232"/>
      <c r="R88" s="232"/>
      <c r="S88" s="235">
        <f t="shared" si="5"/>
        <v>0</v>
      </c>
      <c r="T88" s="232"/>
      <c r="U88" s="232"/>
      <c r="V88" s="232"/>
      <c r="W88" s="232"/>
      <c r="X88" s="232"/>
      <c r="Y88" s="232"/>
      <c r="Z88" s="232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4"/>
      <c r="CX88" s="74"/>
      <c r="CY88" s="74"/>
      <c r="CZ88" s="74"/>
      <c r="DA88" s="74"/>
      <c r="DB88" s="74"/>
      <c r="DC88" s="74"/>
      <c r="DD88" s="74"/>
      <c r="DE88" s="74"/>
      <c r="DF88" s="74"/>
      <c r="DG88" s="74"/>
      <c r="DH88" s="74"/>
      <c r="DI88" s="74"/>
      <c r="DJ88" s="74"/>
      <c r="DK88" s="74"/>
      <c r="DL88" s="74"/>
      <c r="DM88" s="74"/>
      <c r="DN88" s="74"/>
      <c r="DO88" s="74"/>
      <c r="DP88" s="74"/>
      <c r="DQ88" s="74"/>
      <c r="DR88" s="74"/>
      <c r="DS88" s="74"/>
      <c r="DT88" s="74"/>
    </row>
    <row r="89" spans="1:124" s="70" customFormat="1" ht="14.25">
      <c r="A89" s="143" t="s">
        <v>162</v>
      </c>
      <c r="B89" s="570" t="s">
        <v>163</v>
      </c>
      <c r="C89" s="571"/>
      <c r="D89" s="572"/>
      <c r="E89" s="135"/>
      <c r="F89" s="136">
        <f t="shared" si="7"/>
        <v>0</v>
      </c>
      <c r="G89" s="199"/>
      <c r="H89" s="199"/>
      <c r="I89" s="199"/>
      <c r="J89" s="137">
        <f t="shared" si="4"/>
        <v>0</v>
      </c>
      <c r="K89" s="138"/>
      <c r="L89" s="138"/>
      <c r="M89" s="138"/>
      <c r="N89" s="137">
        <f t="shared" si="6"/>
        <v>0</v>
      </c>
      <c r="O89" s="138"/>
      <c r="P89" s="138"/>
      <c r="Q89" s="138"/>
      <c r="R89" s="138"/>
      <c r="S89" s="137">
        <f t="shared" si="5"/>
        <v>0</v>
      </c>
      <c r="T89" s="138"/>
      <c r="U89" s="138"/>
      <c r="V89" s="138"/>
      <c r="W89" s="138"/>
      <c r="X89" s="138"/>
      <c r="Y89" s="138"/>
      <c r="Z89" s="138"/>
    </row>
    <row r="90" spans="1:124" s="70" customFormat="1" ht="14.25">
      <c r="A90" s="132" t="s">
        <v>164</v>
      </c>
      <c r="B90" s="557" t="s">
        <v>165</v>
      </c>
      <c r="C90" s="558"/>
      <c r="D90" s="559"/>
      <c r="E90" s="128"/>
      <c r="F90" s="129">
        <f t="shared" si="7"/>
        <v>13</v>
      </c>
      <c r="G90" s="196">
        <v>10</v>
      </c>
      <c r="H90" s="196">
        <v>3</v>
      </c>
      <c r="I90" s="196"/>
      <c r="J90" s="130">
        <f t="shared" si="4"/>
        <v>7</v>
      </c>
      <c r="K90" s="131">
        <v>5</v>
      </c>
      <c r="L90" s="131">
        <v>1</v>
      </c>
      <c r="M90" s="131"/>
      <c r="N90" s="130">
        <f t="shared" si="6"/>
        <v>1</v>
      </c>
      <c r="O90" s="131"/>
      <c r="P90" s="131">
        <v>1</v>
      </c>
      <c r="Q90" s="131"/>
      <c r="R90" s="131"/>
      <c r="S90" s="130">
        <f t="shared" si="5"/>
        <v>7</v>
      </c>
      <c r="T90" s="131"/>
      <c r="U90" s="131"/>
      <c r="V90" s="131"/>
      <c r="W90" s="131"/>
      <c r="X90" s="131"/>
      <c r="Y90" s="131">
        <v>3</v>
      </c>
      <c r="Z90" s="131">
        <v>1</v>
      </c>
    </row>
    <row r="91" spans="1:124" s="70" customFormat="1" ht="14.25">
      <c r="A91" s="143" t="s">
        <v>166</v>
      </c>
      <c r="B91" s="570" t="s">
        <v>167</v>
      </c>
      <c r="C91" s="571"/>
      <c r="D91" s="572"/>
      <c r="E91" s="135"/>
      <c r="F91" s="136">
        <f t="shared" si="7"/>
        <v>0</v>
      </c>
      <c r="G91" s="199"/>
      <c r="H91" s="199"/>
      <c r="I91" s="199"/>
      <c r="J91" s="137">
        <f t="shared" si="4"/>
        <v>0</v>
      </c>
      <c r="K91" s="138"/>
      <c r="L91" s="138"/>
      <c r="M91" s="138"/>
      <c r="N91" s="137">
        <f t="shared" si="6"/>
        <v>0</v>
      </c>
      <c r="O91" s="138"/>
      <c r="P91" s="138"/>
      <c r="Q91" s="138"/>
      <c r="R91" s="138"/>
      <c r="S91" s="137">
        <f t="shared" si="5"/>
        <v>0</v>
      </c>
      <c r="T91" s="138"/>
      <c r="U91" s="138"/>
      <c r="V91" s="138"/>
      <c r="W91" s="138"/>
      <c r="X91" s="138"/>
      <c r="Y91" s="138"/>
      <c r="Z91" s="138"/>
    </row>
    <row r="92" spans="1:124" s="70" customFormat="1" ht="14.25">
      <c r="A92" s="132" t="s">
        <v>168</v>
      </c>
      <c r="B92" s="557" t="s">
        <v>169</v>
      </c>
      <c r="C92" s="558"/>
      <c r="D92" s="559"/>
      <c r="E92" s="128">
        <f>1+1</f>
        <v>2</v>
      </c>
      <c r="F92" s="129">
        <f t="shared" si="7"/>
        <v>109</v>
      </c>
      <c r="G92" s="196">
        <v>97</v>
      </c>
      <c r="H92" s="196">
        <v>12</v>
      </c>
      <c r="I92" s="196"/>
      <c r="J92" s="130">
        <f t="shared" si="4"/>
        <v>87</v>
      </c>
      <c r="K92" s="131">
        <v>74</v>
      </c>
      <c r="L92" s="131"/>
      <c r="M92" s="131">
        <v>8</v>
      </c>
      <c r="N92" s="130">
        <f t="shared" si="6"/>
        <v>5</v>
      </c>
      <c r="O92" s="131"/>
      <c r="P92" s="131">
        <v>5</v>
      </c>
      <c r="Q92" s="131"/>
      <c r="R92" s="131"/>
      <c r="S92" s="130">
        <f t="shared" si="5"/>
        <v>87</v>
      </c>
      <c r="T92" s="131"/>
      <c r="U92" s="131"/>
      <c r="V92" s="131"/>
      <c r="W92" s="131"/>
      <c r="X92" s="131"/>
      <c r="Y92" s="131">
        <v>12</v>
      </c>
      <c r="Z92" s="131"/>
    </row>
    <row r="93" spans="1:124" s="70" customFormat="1" ht="14.25">
      <c r="A93" s="132" t="s">
        <v>170</v>
      </c>
      <c r="B93" s="557" t="s">
        <v>171</v>
      </c>
      <c r="C93" s="558"/>
      <c r="D93" s="559"/>
      <c r="E93" s="128"/>
      <c r="F93" s="129">
        <f t="shared" si="7"/>
        <v>3</v>
      </c>
      <c r="G93" s="196">
        <v>3</v>
      </c>
      <c r="H93" s="196"/>
      <c r="I93" s="196"/>
      <c r="J93" s="130">
        <f t="shared" si="4"/>
        <v>3</v>
      </c>
      <c r="K93" s="131">
        <v>3</v>
      </c>
      <c r="L93" s="131"/>
      <c r="M93" s="131"/>
      <c r="N93" s="130">
        <f t="shared" si="6"/>
        <v>0</v>
      </c>
      <c r="O93" s="131"/>
      <c r="P93" s="131"/>
      <c r="Q93" s="131"/>
      <c r="R93" s="131"/>
      <c r="S93" s="130">
        <f t="shared" si="5"/>
        <v>3</v>
      </c>
      <c r="T93" s="131"/>
      <c r="U93" s="131"/>
      <c r="V93" s="131"/>
      <c r="W93" s="131"/>
      <c r="X93" s="131"/>
      <c r="Y93" s="131"/>
      <c r="Z93" s="131"/>
    </row>
    <row r="94" spans="1:124" s="70" customFormat="1" ht="14.25">
      <c r="A94" s="132" t="s">
        <v>172</v>
      </c>
      <c r="B94" s="557" t="s">
        <v>173</v>
      </c>
      <c r="C94" s="558"/>
      <c r="D94" s="559"/>
      <c r="E94" s="128"/>
      <c r="F94" s="129">
        <f t="shared" si="7"/>
        <v>1</v>
      </c>
      <c r="G94" s="196"/>
      <c r="H94" s="196">
        <v>1</v>
      </c>
      <c r="I94" s="196"/>
      <c r="J94" s="130">
        <f t="shared" si="4"/>
        <v>0</v>
      </c>
      <c r="K94" s="131"/>
      <c r="L94" s="131"/>
      <c r="M94" s="131"/>
      <c r="N94" s="130">
        <f t="shared" si="6"/>
        <v>0</v>
      </c>
      <c r="O94" s="131"/>
      <c r="P94" s="131"/>
      <c r="Q94" s="131"/>
      <c r="R94" s="131"/>
      <c r="S94" s="130">
        <f t="shared" si="5"/>
        <v>0</v>
      </c>
      <c r="T94" s="131"/>
      <c r="U94" s="131"/>
      <c r="V94" s="131"/>
      <c r="W94" s="131"/>
      <c r="X94" s="131"/>
      <c r="Y94" s="131"/>
      <c r="Z94" s="131"/>
    </row>
    <row r="95" spans="1:124" s="70" customFormat="1" ht="14.25">
      <c r="A95" s="134" t="s">
        <v>174</v>
      </c>
      <c r="B95" s="573" t="s">
        <v>175</v>
      </c>
      <c r="C95" s="574"/>
      <c r="D95" s="575"/>
      <c r="E95" s="135"/>
      <c r="F95" s="136">
        <f t="shared" si="7"/>
        <v>0</v>
      </c>
      <c r="G95" s="199"/>
      <c r="H95" s="199"/>
      <c r="I95" s="199"/>
      <c r="J95" s="137">
        <f t="shared" si="4"/>
        <v>0</v>
      </c>
      <c r="K95" s="138"/>
      <c r="L95" s="138"/>
      <c r="M95" s="138"/>
      <c r="N95" s="137">
        <f t="shared" si="6"/>
        <v>0</v>
      </c>
      <c r="O95" s="138"/>
      <c r="P95" s="138"/>
      <c r="Q95" s="138"/>
      <c r="R95" s="138"/>
      <c r="S95" s="137">
        <f t="shared" si="5"/>
        <v>0</v>
      </c>
      <c r="T95" s="138"/>
      <c r="U95" s="138"/>
      <c r="V95" s="138"/>
      <c r="W95" s="138"/>
      <c r="X95" s="138"/>
      <c r="Y95" s="138"/>
      <c r="Z95" s="138"/>
    </row>
    <row r="96" spans="1:124" s="70" customFormat="1" ht="14.25">
      <c r="A96" s="134" t="s">
        <v>176</v>
      </c>
      <c r="B96" s="573" t="s">
        <v>177</v>
      </c>
      <c r="C96" s="574"/>
      <c r="D96" s="575"/>
      <c r="E96" s="135"/>
      <c r="F96" s="136">
        <f t="shared" si="7"/>
        <v>0</v>
      </c>
      <c r="G96" s="199"/>
      <c r="H96" s="199"/>
      <c r="I96" s="199"/>
      <c r="J96" s="137">
        <f t="shared" si="4"/>
        <v>0</v>
      </c>
      <c r="K96" s="138"/>
      <c r="L96" s="138"/>
      <c r="M96" s="138"/>
      <c r="N96" s="137">
        <f t="shared" si="6"/>
        <v>0</v>
      </c>
      <c r="O96" s="138"/>
      <c r="P96" s="138"/>
      <c r="Q96" s="138"/>
      <c r="R96" s="138"/>
      <c r="S96" s="137">
        <f t="shared" si="5"/>
        <v>0</v>
      </c>
      <c r="T96" s="138"/>
      <c r="U96" s="138"/>
      <c r="V96" s="138"/>
      <c r="W96" s="138"/>
      <c r="X96" s="138"/>
      <c r="Y96" s="138"/>
      <c r="Z96" s="138"/>
    </row>
    <row r="97" spans="1:124" s="70" customFormat="1" ht="14.25">
      <c r="A97" s="132" t="s">
        <v>178</v>
      </c>
      <c r="B97" s="576" t="s">
        <v>179</v>
      </c>
      <c r="C97" s="577"/>
      <c r="D97" s="578"/>
      <c r="E97" s="128"/>
      <c r="F97" s="129">
        <f t="shared" si="7"/>
        <v>4</v>
      </c>
      <c r="G97" s="196">
        <v>4</v>
      </c>
      <c r="H97" s="196"/>
      <c r="I97" s="196"/>
      <c r="J97" s="130">
        <f t="shared" si="4"/>
        <v>4</v>
      </c>
      <c r="K97" s="131">
        <v>4</v>
      </c>
      <c r="L97" s="131"/>
      <c r="M97" s="131"/>
      <c r="N97" s="130">
        <f t="shared" si="6"/>
        <v>0</v>
      </c>
      <c r="O97" s="131"/>
      <c r="P97" s="131"/>
      <c r="Q97" s="131"/>
      <c r="R97" s="131"/>
      <c r="S97" s="130">
        <f t="shared" si="5"/>
        <v>4</v>
      </c>
      <c r="T97" s="131"/>
      <c r="U97" s="131"/>
      <c r="V97" s="131"/>
      <c r="W97" s="131"/>
      <c r="X97" s="131"/>
      <c r="Y97" s="131"/>
      <c r="Z97" s="131"/>
    </row>
    <row r="98" spans="1:124" s="70" customFormat="1" ht="14.25">
      <c r="A98" s="132" t="s">
        <v>180</v>
      </c>
      <c r="B98" s="563" t="s">
        <v>181</v>
      </c>
      <c r="C98" s="564"/>
      <c r="D98" s="565"/>
      <c r="E98" s="128">
        <v>1</v>
      </c>
      <c r="F98" s="129">
        <f t="shared" si="7"/>
        <v>30</v>
      </c>
      <c r="G98" s="196">
        <v>19</v>
      </c>
      <c r="H98" s="196">
        <v>11</v>
      </c>
      <c r="I98" s="196"/>
      <c r="J98" s="130">
        <f t="shared" si="4"/>
        <v>19</v>
      </c>
      <c r="K98" s="131">
        <v>18</v>
      </c>
      <c r="L98" s="131"/>
      <c r="M98" s="131"/>
      <c r="N98" s="130">
        <f t="shared" si="6"/>
        <v>1</v>
      </c>
      <c r="O98" s="131">
        <v>1</v>
      </c>
      <c r="P98" s="131"/>
      <c r="Q98" s="131"/>
      <c r="R98" s="131"/>
      <c r="S98" s="130">
        <f t="shared" si="5"/>
        <v>19</v>
      </c>
      <c r="T98" s="131"/>
      <c r="U98" s="131"/>
      <c r="V98" s="131"/>
      <c r="W98" s="131"/>
      <c r="X98" s="131"/>
      <c r="Y98" s="131">
        <v>1</v>
      </c>
      <c r="Z98" s="131"/>
    </row>
    <row r="99" spans="1:124" s="70" customFormat="1" ht="14.25">
      <c r="A99" s="132" t="s">
        <v>182</v>
      </c>
      <c r="B99" s="563" t="s">
        <v>183</v>
      </c>
      <c r="C99" s="564"/>
      <c r="D99" s="565"/>
      <c r="E99" s="128">
        <v>3</v>
      </c>
      <c r="F99" s="129">
        <f t="shared" si="7"/>
        <v>37</v>
      </c>
      <c r="G99" s="196">
        <v>35</v>
      </c>
      <c r="H99" s="196">
        <v>2</v>
      </c>
      <c r="I99" s="196"/>
      <c r="J99" s="130">
        <f t="shared" si="4"/>
        <v>38</v>
      </c>
      <c r="K99" s="151">
        <v>36</v>
      </c>
      <c r="L99" s="131"/>
      <c r="M99" s="131">
        <v>1</v>
      </c>
      <c r="N99" s="130">
        <f t="shared" si="6"/>
        <v>1</v>
      </c>
      <c r="O99" s="131">
        <v>1</v>
      </c>
      <c r="P99" s="131"/>
      <c r="Q99" s="131"/>
      <c r="R99" s="131"/>
      <c r="S99" s="130">
        <f t="shared" si="5"/>
        <v>38</v>
      </c>
      <c r="T99" s="131"/>
      <c r="U99" s="131"/>
      <c r="V99" s="131">
        <v>1</v>
      </c>
      <c r="W99" s="131"/>
      <c r="X99" s="131"/>
      <c r="Y99" s="131"/>
      <c r="Z99" s="131"/>
    </row>
    <row r="100" spans="1:124" s="70" customFormat="1" ht="14.25">
      <c r="A100" s="132" t="s">
        <v>184</v>
      </c>
      <c r="B100" s="563" t="s">
        <v>185</v>
      </c>
      <c r="C100" s="564"/>
      <c r="D100" s="565"/>
      <c r="E100" s="128">
        <f>1</f>
        <v>1</v>
      </c>
      <c r="F100" s="129">
        <f t="shared" si="7"/>
        <v>28</v>
      </c>
      <c r="G100" s="196">
        <v>25</v>
      </c>
      <c r="H100" s="196">
        <v>3</v>
      </c>
      <c r="I100" s="196"/>
      <c r="J100" s="130">
        <f t="shared" si="4"/>
        <v>26</v>
      </c>
      <c r="K100" s="131">
        <v>25</v>
      </c>
      <c r="L100" s="131"/>
      <c r="M100" s="131"/>
      <c r="N100" s="130">
        <f t="shared" si="6"/>
        <v>1</v>
      </c>
      <c r="O100" s="131">
        <v>1</v>
      </c>
      <c r="P100" s="131"/>
      <c r="Q100" s="131"/>
      <c r="R100" s="131"/>
      <c r="S100" s="130">
        <f t="shared" si="5"/>
        <v>26</v>
      </c>
      <c r="T100" s="131"/>
      <c r="U100" s="131"/>
      <c r="V100" s="131"/>
      <c r="W100" s="131"/>
      <c r="X100" s="131"/>
      <c r="Y100" s="131"/>
      <c r="Z100" s="131"/>
    </row>
    <row r="101" spans="1:124" s="70" customFormat="1" ht="14.25">
      <c r="A101" s="132" t="s">
        <v>186</v>
      </c>
      <c r="B101" s="563" t="s">
        <v>187</v>
      </c>
      <c r="C101" s="564"/>
      <c r="D101" s="565"/>
      <c r="E101" s="128"/>
      <c r="F101" s="129">
        <f t="shared" si="7"/>
        <v>3</v>
      </c>
      <c r="G101" s="196">
        <v>3</v>
      </c>
      <c r="H101" s="196"/>
      <c r="I101" s="196"/>
      <c r="J101" s="130">
        <f t="shared" si="4"/>
        <v>3</v>
      </c>
      <c r="K101" s="131">
        <v>3</v>
      </c>
      <c r="L101" s="131"/>
      <c r="M101" s="131"/>
      <c r="N101" s="130">
        <f t="shared" si="6"/>
        <v>0</v>
      </c>
      <c r="O101" s="131"/>
      <c r="P101" s="131"/>
      <c r="Q101" s="131"/>
      <c r="R101" s="131"/>
      <c r="S101" s="130">
        <f t="shared" si="5"/>
        <v>3</v>
      </c>
      <c r="T101" s="131"/>
      <c r="U101" s="131"/>
      <c r="V101" s="131"/>
      <c r="W101" s="131"/>
      <c r="X101" s="131"/>
      <c r="Y101" s="131"/>
      <c r="Z101" s="131"/>
    </row>
    <row r="102" spans="1:124" s="70" customFormat="1" ht="14.25">
      <c r="A102" s="132" t="s">
        <v>188</v>
      </c>
      <c r="B102" s="563" t="s">
        <v>189</v>
      </c>
      <c r="C102" s="564"/>
      <c r="D102" s="565"/>
      <c r="E102" s="128">
        <f>1</f>
        <v>1</v>
      </c>
      <c r="F102" s="129">
        <f t="shared" si="7"/>
        <v>2</v>
      </c>
      <c r="G102" s="196">
        <v>2</v>
      </c>
      <c r="H102" s="196"/>
      <c r="I102" s="196"/>
      <c r="J102" s="130">
        <f t="shared" si="4"/>
        <v>3</v>
      </c>
      <c r="K102" s="131">
        <v>3</v>
      </c>
      <c r="L102" s="131"/>
      <c r="M102" s="131"/>
      <c r="N102" s="130">
        <f t="shared" si="6"/>
        <v>0</v>
      </c>
      <c r="O102" s="131"/>
      <c r="P102" s="131"/>
      <c r="Q102" s="131"/>
      <c r="R102" s="131"/>
      <c r="S102" s="130">
        <f t="shared" si="5"/>
        <v>3</v>
      </c>
      <c r="T102" s="131"/>
      <c r="U102" s="131"/>
      <c r="V102" s="131">
        <v>1</v>
      </c>
      <c r="W102" s="131"/>
      <c r="X102" s="131"/>
      <c r="Y102" s="131"/>
      <c r="Z102" s="131"/>
    </row>
    <row r="103" spans="1:124" s="70" customFormat="1" ht="14.25">
      <c r="A103" s="134" t="s">
        <v>190</v>
      </c>
      <c r="B103" s="573" t="s">
        <v>191</v>
      </c>
      <c r="C103" s="574"/>
      <c r="D103" s="575"/>
      <c r="E103" s="135"/>
      <c r="F103" s="136">
        <f t="shared" si="7"/>
        <v>0</v>
      </c>
      <c r="G103" s="199"/>
      <c r="H103" s="199"/>
      <c r="I103" s="199"/>
      <c r="J103" s="137">
        <f t="shared" si="4"/>
        <v>0</v>
      </c>
      <c r="K103" s="138"/>
      <c r="L103" s="138"/>
      <c r="M103" s="138"/>
      <c r="N103" s="137">
        <f t="shared" si="6"/>
        <v>0</v>
      </c>
      <c r="O103" s="138"/>
      <c r="P103" s="138"/>
      <c r="Q103" s="138"/>
      <c r="R103" s="138"/>
      <c r="S103" s="137">
        <f t="shared" si="5"/>
        <v>0</v>
      </c>
      <c r="T103" s="138"/>
      <c r="U103" s="138"/>
      <c r="V103" s="138"/>
      <c r="W103" s="138"/>
      <c r="X103" s="138"/>
      <c r="Y103" s="138"/>
      <c r="Z103" s="138"/>
    </row>
    <row r="104" spans="1:124" s="70" customFormat="1" ht="14.25">
      <c r="A104" s="132" t="s">
        <v>192</v>
      </c>
      <c r="B104" s="563" t="s">
        <v>193</v>
      </c>
      <c r="C104" s="564"/>
      <c r="D104" s="565"/>
      <c r="E104" s="128">
        <v>7</v>
      </c>
      <c r="F104" s="129">
        <f t="shared" si="7"/>
        <v>115</v>
      </c>
      <c r="G104" s="196">
        <v>108</v>
      </c>
      <c r="H104" s="196">
        <v>7</v>
      </c>
      <c r="I104" s="196"/>
      <c r="J104" s="130">
        <f t="shared" si="4"/>
        <v>113</v>
      </c>
      <c r="K104" s="131">
        <v>110</v>
      </c>
      <c r="L104" s="131">
        <v>1</v>
      </c>
      <c r="M104" s="131"/>
      <c r="N104" s="130">
        <f t="shared" si="6"/>
        <v>2</v>
      </c>
      <c r="O104" s="131"/>
      <c r="P104" s="131">
        <v>2</v>
      </c>
      <c r="Q104" s="131"/>
      <c r="R104" s="131"/>
      <c r="S104" s="130">
        <f t="shared" si="5"/>
        <v>113</v>
      </c>
      <c r="T104" s="131"/>
      <c r="U104" s="131"/>
      <c r="V104" s="131">
        <v>2</v>
      </c>
      <c r="W104" s="131"/>
      <c r="X104" s="131"/>
      <c r="Y104" s="131">
        <v>2</v>
      </c>
      <c r="Z104" s="131"/>
    </row>
    <row r="105" spans="1:124" s="70" customFormat="1" ht="14.25">
      <c r="A105" s="132" t="s">
        <v>194</v>
      </c>
      <c r="B105" s="563" t="s">
        <v>195</v>
      </c>
      <c r="C105" s="564"/>
      <c r="D105" s="565"/>
      <c r="E105" s="128"/>
      <c r="F105" s="129">
        <f t="shared" si="7"/>
        <v>10</v>
      </c>
      <c r="G105" s="196">
        <v>9</v>
      </c>
      <c r="H105" s="196">
        <v>1</v>
      </c>
      <c r="I105" s="196"/>
      <c r="J105" s="130">
        <f t="shared" si="4"/>
        <v>9</v>
      </c>
      <c r="K105" s="131">
        <v>7</v>
      </c>
      <c r="L105" s="131">
        <v>2</v>
      </c>
      <c r="M105" s="131"/>
      <c r="N105" s="130">
        <f t="shared" si="6"/>
        <v>0</v>
      </c>
      <c r="O105" s="131"/>
      <c r="P105" s="131"/>
      <c r="Q105" s="131"/>
      <c r="R105" s="131"/>
      <c r="S105" s="130">
        <f t="shared" si="5"/>
        <v>9</v>
      </c>
      <c r="T105" s="131"/>
      <c r="U105" s="131"/>
      <c r="V105" s="131">
        <v>2</v>
      </c>
      <c r="W105" s="131"/>
      <c r="X105" s="131"/>
      <c r="Y105" s="131"/>
      <c r="Z105" s="131"/>
    </row>
    <row r="106" spans="1:124" s="70" customFormat="1" ht="14.25">
      <c r="A106" s="134" t="s">
        <v>196</v>
      </c>
      <c r="B106" s="573" t="s">
        <v>197</v>
      </c>
      <c r="C106" s="574"/>
      <c r="D106" s="575"/>
      <c r="E106" s="135"/>
      <c r="F106" s="136">
        <f t="shared" si="7"/>
        <v>0</v>
      </c>
      <c r="G106" s="199"/>
      <c r="H106" s="199"/>
      <c r="I106" s="199"/>
      <c r="J106" s="137">
        <f t="shared" si="4"/>
        <v>0</v>
      </c>
      <c r="K106" s="138"/>
      <c r="L106" s="138"/>
      <c r="M106" s="138"/>
      <c r="N106" s="137">
        <f t="shared" si="6"/>
        <v>0</v>
      </c>
      <c r="O106" s="138"/>
      <c r="P106" s="138"/>
      <c r="Q106" s="138"/>
      <c r="R106" s="138"/>
      <c r="S106" s="137">
        <f t="shared" si="5"/>
        <v>0</v>
      </c>
      <c r="T106" s="138"/>
      <c r="U106" s="138"/>
      <c r="V106" s="138"/>
      <c r="W106" s="138"/>
      <c r="X106" s="138"/>
      <c r="Y106" s="138"/>
      <c r="Z106" s="138"/>
    </row>
    <row r="107" spans="1:124" s="70" customFormat="1" ht="14.25">
      <c r="A107" s="134" t="s">
        <v>198</v>
      </c>
      <c r="B107" s="570" t="s">
        <v>199</v>
      </c>
      <c r="C107" s="571"/>
      <c r="D107" s="572"/>
      <c r="E107" s="135"/>
      <c r="F107" s="136">
        <f t="shared" si="7"/>
        <v>0</v>
      </c>
      <c r="G107" s="199"/>
      <c r="H107" s="199"/>
      <c r="I107" s="199"/>
      <c r="J107" s="137">
        <f t="shared" si="4"/>
        <v>0</v>
      </c>
      <c r="K107" s="138"/>
      <c r="L107" s="138"/>
      <c r="M107" s="138"/>
      <c r="N107" s="137">
        <f t="shared" si="6"/>
        <v>0</v>
      </c>
      <c r="O107" s="138"/>
      <c r="P107" s="138"/>
      <c r="Q107" s="138"/>
      <c r="R107" s="138"/>
      <c r="S107" s="137">
        <f t="shared" si="5"/>
        <v>0</v>
      </c>
      <c r="T107" s="138"/>
      <c r="U107" s="138"/>
      <c r="V107" s="138"/>
      <c r="W107" s="138"/>
      <c r="X107" s="138"/>
      <c r="Y107" s="138"/>
      <c r="Z107" s="138"/>
    </row>
    <row r="108" spans="1:124" s="70" customFormat="1" ht="14.25">
      <c r="A108" s="132" t="s">
        <v>200</v>
      </c>
      <c r="B108" s="557" t="s">
        <v>201</v>
      </c>
      <c r="C108" s="558"/>
      <c r="D108" s="559"/>
      <c r="E108" s="128"/>
      <c r="F108" s="129">
        <f t="shared" si="7"/>
        <v>1</v>
      </c>
      <c r="G108" s="196">
        <v>1</v>
      </c>
      <c r="H108" s="196"/>
      <c r="I108" s="196"/>
      <c r="J108" s="130">
        <f t="shared" si="4"/>
        <v>1</v>
      </c>
      <c r="K108" s="131">
        <v>1</v>
      </c>
      <c r="L108" s="131"/>
      <c r="M108" s="131"/>
      <c r="N108" s="130">
        <f t="shared" si="6"/>
        <v>0</v>
      </c>
      <c r="O108" s="131"/>
      <c r="P108" s="131"/>
      <c r="Q108" s="131"/>
      <c r="R108" s="131"/>
      <c r="S108" s="130">
        <f t="shared" si="5"/>
        <v>1</v>
      </c>
      <c r="T108" s="131"/>
      <c r="U108" s="131"/>
      <c r="V108" s="131"/>
      <c r="W108" s="131"/>
      <c r="X108" s="131"/>
      <c r="Y108" s="131"/>
      <c r="Z108" s="131"/>
    </row>
    <row r="109" spans="1:124" s="70" customFormat="1" ht="14.25">
      <c r="A109" s="132" t="s">
        <v>202</v>
      </c>
      <c r="B109" s="563" t="s">
        <v>63</v>
      </c>
      <c r="C109" s="564"/>
      <c r="D109" s="565"/>
      <c r="E109" s="128">
        <f>1+3</f>
        <v>4</v>
      </c>
      <c r="F109" s="129">
        <f t="shared" si="7"/>
        <v>23</v>
      </c>
      <c r="G109" s="196">
        <v>20</v>
      </c>
      <c r="H109" s="196">
        <v>3</v>
      </c>
      <c r="I109" s="196"/>
      <c r="J109" s="130">
        <f t="shared" si="4"/>
        <v>24</v>
      </c>
      <c r="K109" s="131">
        <v>21</v>
      </c>
      <c r="L109" s="131">
        <v>2</v>
      </c>
      <c r="M109" s="131"/>
      <c r="N109" s="130">
        <f t="shared" si="6"/>
        <v>1</v>
      </c>
      <c r="O109" s="131">
        <v>1</v>
      </c>
      <c r="P109" s="131"/>
      <c r="Q109" s="131"/>
      <c r="R109" s="131"/>
      <c r="S109" s="130">
        <f t="shared" si="5"/>
        <v>24</v>
      </c>
      <c r="T109" s="131"/>
      <c r="U109" s="131"/>
      <c r="V109" s="131"/>
      <c r="W109" s="131"/>
      <c r="X109" s="131"/>
      <c r="Y109" s="131"/>
      <c r="Z109" s="131"/>
    </row>
    <row r="110" spans="1:124" s="73" customFormat="1" ht="14.25">
      <c r="A110" s="125" t="s">
        <v>203</v>
      </c>
      <c r="B110" s="554" t="s">
        <v>204</v>
      </c>
      <c r="C110" s="555"/>
      <c r="D110" s="556"/>
      <c r="E110" s="126"/>
      <c r="F110" s="233">
        <f t="shared" si="7"/>
        <v>0</v>
      </c>
      <c r="G110" s="195"/>
      <c r="H110" s="195"/>
      <c r="I110" s="195"/>
      <c r="J110" s="235">
        <f t="shared" si="4"/>
        <v>0</v>
      </c>
      <c r="K110" s="232"/>
      <c r="L110" s="232"/>
      <c r="M110" s="232"/>
      <c r="N110" s="235">
        <f t="shared" si="6"/>
        <v>0</v>
      </c>
      <c r="O110" s="232"/>
      <c r="P110" s="232"/>
      <c r="Q110" s="232"/>
      <c r="R110" s="232"/>
      <c r="S110" s="235">
        <f t="shared" si="5"/>
        <v>0</v>
      </c>
      <c r="T110" s="232"/>
      <c r="U110" s="232"/>
      <c r="V110" s="232"/>
      <c r="W110" s="232"/>
      <c r="X110" s="232"/>
      <c r="Y110" s="232"/>
      <c r="Z110" s="232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74"/>
      <c r="CW110" s="74"/>
      <c r="CX110" s="74"/>
      <c r="CY110" s="74"/>
      <c r="CZ110" s="74"/>
      <c r="DA110" s="74"/>
      <c r="DB110" s="74"/>
      <c r="DC110" s="74"/>
      <c r="DD110" s="74"/>
      <c r="DE110" s="74"/>
      <c r="DF110" s="74"/>
      <c r="DG110" s="74"/>
      <c r="DH110" s="74"/>
      <c r="DI110" s="74"/>
      <c r="DJ110" s="74"/>
      <c r="DK110" s="74"/>
      <c r="DL110" s="74"/>
      <c r="DM110" s="74"/>
      <c r="DN110" s="74"/>
      <c r="DO110" s="74"/>
      <c r="DP110" s="74"/>
      <c r="DQ110" s="74"/>
      <c r="DR110" s="74"/>
      <c r="DS110" s="74"/>
      <c r="DT110" s="74"/>
    </row>
    <row r="111" spans="1:124" s="70" customFormat="1" ht="14.25">
      <c r="A111" s="134" t="s">
        <v>205</v>
      </c>
      <c r="B111" s="570" t="s">
        <v>206</v>
      </c>
      <c r="C111" s="571"/>
      <c r="D111" s="572"/>
      <c r="E111" s="135"/>
      <c r="F111" s="136">
        <f t="shared" si="7"/>
        <v>0</v>
      </c>
      <c r="G111" s="199"/>
      <c r="H111" s="199"/>
      <c r="I111" s="199"/>
      <c r="J111" s="137">
        <f t="shared" si="4"/>
        <v>0</v>
      </c>
      <c r="K111" s="138"/>
      <c r="L111" s="138"/>
      <c r="M111" s="138"/>
      <c r="N111" s="137">
        <f t="shared" si="6"/>
        <v>0</v>
      </c>
      <c r="O111" s="138"/>
      <c r="P111" s="138"/>
      <c r="Q111" s="138"/>
      <c r="R111" s="138"/>
      <c r="S111" s="137">
        <f t="shared" si="5"/>
        <v>0</v>
      </c>
      <c r="T111" s="138"/>
      <c r="U111" s="138"/>
      <c r="V111" s="138"/>
      <c r="W111" s="138"/>
      <c r="X111" s="138"/>
      <c r="Y111" s="138"/>
      <c r="Z111" s="138"/>
    </row>
    <row r="112" spans="1:124" s="70" customFormat="1" ht="14.25">
      <c r="A112" s="134" t="s">
        <v>207</v>
      </c>
      <c r="B112" s="570" t="s">
        <v>208</v>
      </c>
      <c r="C112" s="571"/>
      <c r="D112" s="572"/>
      <c r="E112" s="135"/>
      <c r="F112" s="136">
        <f t="shared" si="7"/>
        <v>0</v>
      </c>
      <c r="G112" s="199"/>
      <c r="H112" s="199"/>
      <c r="I112" s="199"/>
      <c r="J112" s="137">
        <f t="shared" si="4"/>
        <v>0</v>
      </c>
      <c r="K112" s="138"/>
      <c r="L112" s="138"/>
      <c r="M112" s="138"/>
      <c r="N112" s="137">
        <f t="shared" si="6"/>
        <v>0</v>
      </c>
      <c r="O112" s="138"/>
      <c r="P112" s="138"/>
      <c r="Q112" s="138"/>
      <c r="R112" s="138"/>
      <c r="S112" s="137">
        <f t="shared" si="5"/>
        <v>0</v>
      </c>
      <c r="T112" s="138"/>
      <c r="U112" s="138"/>
      <c r="V112" s="138"/>
      <c r="W112" s="138"/>
      <c r="X112" s="138"/>
      <c r="Y112" s="138"/>
      <c r="Z112" s="138"/>
    </row>
    <row r="113" spans="1:124" s="70" customFormat="1" ht="14.25">
      <c r="A113" s="132" t="s">
        <v>209</v>
      </c>
      <c r="B113" s="563" t="s">
        <v>63</v>
      </c>
      <c r="C113" s="564"/>
      <c r="D113" s="565"/>
      <c r="E113" s="128">
        <v>2</v>
      </c>
      <c r="F113" s="129">
        <f t="shared" si="7"/>
        <v>0</v>
      </c>
      <c r="G113" s="196"/>
      <c r="H113" s="196"/>
      <c r="I113" s="196"/>
      <c r="J113" s="130">
        <f t="shared" si="4"/>
        <v>2</v>
      </c>
      <c r="K113" s="131"/>
      <c r="L113" s="131"/>
      <c r="M113" s="131"/>
      <c r="N113" s="130">
        <f t="shared" si="6"/>
        <v>2</v>
      </c>
      <c r="O113" s="131"/>
      <c r="P113" s="131"/>
      <c r="Q113" s="131">
        <v>2</v>
      </c>
      <c r="R113" s="131"/>
      <c r="S113" s="130">
        <f t="shared" si="5"/>
        <v>2</v>
      </c>
      <c r="T113" s="131"/>
      <c r="U113" s="131"/>
      <c r="V113" s="131"/>
      <c r="W113" s="131"/>
      <c r="X113" s="131"/>
      <c r="Y113" s="131"/>
      <c r="Z113" s="131"/>
    </row>
    <row r="114" spans="1:124" s="72" customFormat="1" ht="14.25">
      <c r="A114" s="125" t="s">
        <v>210</v>
      </c>
      <c r="B114" s="554" t="s">
        <v>211</v>
      </c>
      <c r="C114" s="555"/>
      <c r="D114" s="556"/>
      <c r="E114" s="126"/>
      <c r="F114" s="233">
        <f t="shared" si="7"/>
        <v>0</v>
      </c>
      <c r="G114" s="195"/>
      <c r="H114" s="195"/>
      <c r="I114" s="195"/>
      <c r="J114" s="235">
        <f t="shared" si="4"/>
        <v>0</v>
      </c>
      <c r="K114" s="232"/>
      <c r="L114" s="232"/>
      <c r="M114" s="232"/>
      <c r="N114" s="235">
        <f t="shared" si="6"/>
        <v>0</v>
      </c>
      <c r="O114" s="232"/>
      <c r="P114" s="232"/>
      <c r="Q114" s="232"/>
      <c r="R114" s="232"/>
      <c r="S114" s="235">
        <f t="shared" si="5"/>
        <v>0</v>
      </c>
      <c r="T114" s="232"/>
      <c r="U114" s="232"/>
      <c r="V114" s="232"/>
      <c r="W114" s="232"/>
      <c r="X114" s="232"/>
      <c r="Y114" s="232"/>
      <c r="Z114" s="232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70"/>
      <c r="BB114" s="70"/>
      <c r="BC114" s="70"/>
      <c r="BD114" s="70"/>
      <c r="BE114" s="70"/>
      <c r="BF114" s="70"/>
      <c r="BG114" s="70"/>
      <c r="BH114" s="70"/>
      <c r="BI114" s="70"/>
      <c r="BJ114" s="70"/>
      <c r="BK114" s="70"/>
      <c r="BL114" s="70"/>
      <c r="BM114" s="70"/>
      <c r="BN114" s="70"/>
      <c r="BO114" s="70"/>
      <c r="BP114" s="70"/>
      <c r="BQ114" s="70"/>
      <c r="BR114" s="70"/>
      <c r="BS114" s="70"/>
      <c r="BT114" s="70"/>
      <c r="BU114" s="70"/>
      <c r="BV114" s="70"/>
      <c r="BW114" s="70"/>
      <c r="BX114" s="70"/>
      <c r="BY114" s="70"/>
      <c r="BZ114" s="70"/>
      <c r="CA114" s="70"/>
      <c r="CB114" s="70"/>
      <c r="CC114" s="70"/>
      <c r="CD114" s="70"/>
      <c r="CE114" s="70"/>
      <c r="CF114" s="70"/>
      <c r="CG114" s="70"/>
      <c r="CH114" s="70"/>
      <c r="CI114" s="70"/>
      <c r="CJ114" s="70"/>
      <c r="CK114" s="70"/>
      <c r="CL114" s="70"/>
      <c r="CM114" s="70"/>
      <c r="CN114" s="70"/>
      <c r="CO114" s="70"/>
      <c r="CP114" s="70"/>
      <c r="CQ114" s="70"/>
      <c r="CR114" s="70"/>
      <c r="CS114" s="70"/>
      <c r="CT114" s="70"/>
      <c r="CU114" s="70"/>
      <c r="CV114" s="70"/>
      <c r="CW114" s="70"/>
      <c r="CX114" s="70"/>
      <c r="CY114" s="70"/>
      <c r="CZ114" s="70"/>
      <c r="DA114" s="70"/>
      <c r="DB114" s="70"/>
      <c r="DC114" s="70"/>
      <c r="DD114" s="70"/>
      <c r="DE114" s="70"/>
      <c r="DF114" s="70"/>
      <c r="DG114" s="70"/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</row>
    <row r="115" spans="1:124" s="70" customFormat="1" ht="14.25">
      <c r="A115" s="132" t="s">
        <v>212</v>
      </c>
      <c r="B115" s="557" t="s">
        <v>213</v>
      </c>
      <c r="C115" s="558"/>
      <c r="D115" s="559"/>
      <c r="E115" s="128"/>
      <c r="F115" s="129">
        <f t="shared" si="7"/>
        <v>8</v>
      </c>
      <c r="G115" s="196">
        <v>8</v>
      </c>
      <c r="H115" s="196"/>
      <c r="I115" s="196"/>
      <c r="J115" s="130">
        <f t="shared" si="4"/>
        <v>6</v>
      </c>
      <c r="K115" s="131">
        <v>5</v>
      </c>
      <c r="L115" s="131"/>
      <c r="M115" s="131">
        <v>1</v>
      </c>
      <c r="N115" s="130">
        <f t="shared" si="6"/>
        <v>0</v>
      </c>
      <c r="O115" s="131"/>
      <c r="P115" s="131"/>
      <c r="Q115" s="131"/>
      <c r="R115" s="131">
        <v>2</v>
      </c>
      <c r="S115" s="130">
        <f t="shared" si="5"/>
        <v>8</v>
      </c>
      <c r="T115" s="131"/>
      <c r="U115" s="131"/>
      <c r="V115" s="131">
        <v>1</v>
      </c>
      <c r="W115" s="131"/>
      <c r="X115" s="131"/>
      <c r="Y115" s="131"/>
      <c r="Z115" s="131"/>
    </row>
    <row r="116" spans="1:124" s="70" customFormat="1" ht="14.25">
      <c r="A116" s="134" t="s">
        <v>214</v>
      </c>
      <c r="B116" s="570" t="s">
        <v>215</v>
      </c>
      <c r="C116" s="571"/>
      <c r="D116" s="572"/>
      <c r="E116" s="135"/>
      <c r="F116" s="136">
        <f t="shared" si="7"/>
        <v>0</v>
      </c>
      <c r="G116" s="199"/>
      <c r="H116" s="199"/>
      <c r="I116" s="199"/>
      <c r="J116" s="137">
        <f t="shared" si="4"/>
        <v>0</v>
      </c>
      <c r="K116" s="138"/>
      <c r="L116" s="138"/>
      <c r="M116" s="138"/>
      <c r="N116" s="137">
        <f t="shared" si="6"/>
        <v>0</v>
      </c>
      <c r="O116" s="138"/>
      <c r="P116" s="138"/>
      <c r="Q116" s="138"/>
      <c r="R116" s="138"/>
      <c r="S116" s="137">
        <f t="shared" si="5"/>
        <v>0</v>
      </c>
      <c r="T116" s="138"/>
      <c r="U116" s="138"/>
      <c r="V116" s="138"/>
      <c r="W116" s="138"/>
      <c r="X116" s="138"/>
      <c r="Y116" s="138"/>
      <c r="Z116" s="138"/>
    </row>
    <row r="117" spans="1:124" s="70" customFormat="1" ht="14.25">
      <c r="A117" s="132" t="s">
        <v>216</v>
      </c>
      <c r="B117" s="557" t="s">
        <v>217</v>
      </c>
      <c r="C117" s="558"/>
      <c r="D117" s="559"/>
      <c r="E117" s="128"/>
      <c r="F117" s="129">
        <f t="shared" si="7"/>
        <v>7</v>
      </c>
      <c r="G117" s="196">
        <v>6</v>
      </c>
      <c r="H117" s="196">
        <v>1</v>
      </c>
      <c r="I117" s="196"/>
      <c r="J117" s="130">
        <f t="shared" si="4"/>
        <v>5</v>
      </c>
      <c r="K117" s="131">
        <v>5</v>
      </c>
      <c r="L117" s="131"/>
      <c r="M117" s="131"/>
      <c r="N117" s="130">
        <f t="shared" si="6"/>
        <v>0</v>
      </c>
      <c r="O117" s="131"/>
      <c r="P117" s="131"/>
      <c r="Q117" s="131"/>
      <c r="R117" s="131">
        <v>1</v>
      </c>
      <c r="S117" s="130">
        <f t="shared" si="5"/>
        <v>6</v>
      </c>
      <c r="T117" s="131"/>
      <c r="U117" s="131"/>
      <c r="V117" s="131"/>
      <c r="W117" s="131"/>
      <c r="X117" s="131"/>
      <c r="Y117" s="131"/>
      <c r="Z117" s="131"/>
    </row>
    <row r="118" spans="1:124" s="70" customFormat="1" ht="14.25">
      <c r="A118" s="134" t="s">
        <v>218</v>
      </c>
      <c r="B118" s="570" t="s">
        <v>219</v>
      </c>
      <c r="C118" s="571"/>
      <c r="D118" s="572"/>
      <c r="E118" s="135"/>
      <c r="F118" s="136">
        <f t="shared" si="7"/>
        <v>0</v>
      </c>
      <c r="G118" s="199"/>
      <c r="H118" s="199"/>
      <c r="I118" s="199"/>
      <c r="J118" s="137">
        <f t="shared" si="4"/>
        <v>0</v>
      </c>
      <c r="K118" s="138"/>
      <c r="L118" s="138"/>
      <c r="M118" s="138"/>
      <c r="N118" s="137">
        <f t="shared" si="6"/>
        <v>0</v>
      </c>
      <c r="O118" s="138"/>
      <c r="P118" s="138"/>
      <c r="Q118" s="138"/>
      <c r="R118" s="138"/>
      <c r="S118" s="137">
        <f t="shared" si="5"/>
        <v>0</v>
      </c>
      <c r="T118" s="138"/>
      <c r="U118" s="138"/>
      <c r="V118" s="138"/>
      <c r="W118" s="138"/>
      <c r="X118" s="138"/>
      <c r="Y118" s="138"/>
      <c r="Z118" s="138"/>
    </row>
    <row r="119" spans="1:124" s="70" customFormat="1" ht="14.25">
      <c r="A119" s="134" t="s">
        <v>220</v>
      </c>
      <c r="B119" s="570" t="s">
        <v>221</v>
      </c>
      <c r="C119" s="571"/>
      <c r="D119" s="572"/>
      <c r="E119" s="135"/>
      <c r="F119" s="136">
        <f t="shared" si="7"/>
        <v>0</v>
      </c>
      <c r="G119" s="199"/>
      <c r="H119" s="199"/>
      <c r="I119" s="199"/>
      <c r="J119" s="137">
        <f t="shared" si="4"/>
        <v>0</v>
      </c>
      <c r="K119" s="138"/>
      <c r="L119" s="138"/>
      <c r="M119" s="138"/>
      <c r="N119" s="137">
        <f t="shared" si="6"/>
        <v>0</v>
      </c>
      <c r="O119" s="138"/>
      <c r="P119" s="138"/>
      <c r="Q119" s="138"/>
      <c r="R119" s="138"/>
      <c r="S119" s="137">
        <f t="shared" si="5"/>
        <v>0</v>
      </c>
      <c r="T119" s="138"/>
      <c r="U119" s="138"/>
      <c r="V119" s="138"/>
      <c r="W119" s="138"/>
      <c r="X119" s="138"/>
      <c r="Y119" s="138"/>
      <c r="Z119" s="138"/>
    </row>
    <row r="120" spans="1:124" s="70" customFormat="1" ht="14.25">
      <c r="A120" s="132" t="s">
        <v>222</v>
      </c>
      <c r="B120" s="563" t="s">
        <v>63</v>
      </c>
      <c r="C120" s="564"/>
      <c r="D120" s="565"/>
      <c r="E120" s="128"/>
      <c r="F120" s="129">
        <f t="shared" si="7"/>
        <v>4</v>
      </c>
      <c r="G120" s="196">
        <v>4</v>
      </c>
      <c r="H120" s="196"/>
      <c r="I120" s="196"/>
      <c r="J120" s="130">
        <f t="shared" si="4"/>
        <v>4</v>
      </c>
      <c r="K120" s="131">
        <v>2</v>
      </c>
      <c r="L120" s="131"/>
      <c r="M120" s="131">
        <v>2</v>
      </c>
      <c r="N120" s="130">
        <f t="shared" si="6"/>
        <v>0</v>
      </c>
      <c r="O120" s="131"/>
      <c r="P120" s="131"/>
      <c r="Q120" s="131"/>
      <c r="R120" s="131"/>
      <c r="S120" s="130">
        <f t="shared" si="5"/>
        <v>4</v>
      </c>
      <c r="T120" s="131"/>
      <c r="U120" s="131"/>
      <c r="V120" s="131">
        <v>1</v>
      </c>
      <c r="W120" s="131"/>
      <c r="X120" s="131"/>
      <c r="Y120" s="131"/>
      <c r="Z120" s="131"/>
    </row>
    <row r="121" spans="1:124" s="72" customFormat="1" ht="14.25">
      <c r="A121" s="125" t="s">
        <v>223</v>
      </c>
      <c r="B121" s="554" t="s">
        <v>224</v>
      </c>
      <c r="C121" s="555"/>
      <c r="D121" s="556"/>
      <c r="E121" s="142"/>
      <c r="F121" s="233">
        <f t="shared" si="7"/>
        <v>0</v>
      </c>
      <c r="G121" s="234"/>
      <c r="H121" s="234"/>
      <c r="I121" s="234"/>
      <c r="J121" s="235">
        <f t="shared" si="4"/>
        <v>0</v>
      </c>
      <c r="K121" s="236"/>
      <c r="L121" s="236"/>
      <c r="M121" s="236"/>
      <c r="N121" s="235">
        <f t="shared" si="6"/>
        <v>0</v>
      </c>
      <c r="O121" s="236"/>
      <c r="P121" s="236"/>
      <c r="Q121" s="236"/>
      <c r="R121" s="236"/>
      <c r="S121" s="235">
        <f t="shared" si="5"/>
        <v>0</v>
      </c>
      <c r="T121" s="236"/>
      <c r="U121" s="236"/>
      <c r="V121" s="236"/>
      <c r="W121" s="236"/>
      <c r="X121" s="236"/>
      <c r="Y121" s="236"/>
      <c r="Z121" s="236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0"/>
      <c r="AQ121" s="70"/>
      <c r="AR121" s="70"/>
      <c r="AS121" s="70"/>
      <c r="AT121" s="70"/>
      <c r="AU121" s="70"/>
      <c r="AV121" s="70"/>
      <c r="AW121" s="70"/>
      <c r="AX121" s="70"/>
      <c r="AY121" s="70"/>
      <c r="AZ121" s="70"/>
      <c r="BA121" s="70"/>
      <c r="BB121" s="70"/>
      <c r="BC121" s="70"/>
      <c r="BD121" s="70"/>
      <c r="BE121" s="70"/>
      <c r="BF121" s="70"/>
      <c r="BG121" s="70"/>
      <c r="BH121" s="70"/>
      <c r="BI121" s="70"/>
      <c r="BJ121" s="70"/>
      <c r="BK121" s="70"/>
      <c r="BL121" s="70"/>
      <c r="BM121" s="70"/>
      <c r="BN121" s="70"/>
      <c r="BO121" s="70"/>
      <c r="BP121" s="70"/>
      <c r="BQ121" s="70"/>
      <c r="BR121" s="70"/>
      <c r="BS121" s="70"/>
      <c r="BT121" s="70"/>
      <c r="BU121" s="70"/>
      <c r="BV121" s="70"/>
      <c r="BW121" s="70"/>
      <c r="BX121" s="70"/>
      <c r="BY121" s="70"/>
      <c r="BZ121" s="70"/>
      <c r="CA121" s="70"/>
      <c r="CB121" s="70"/>
      <c r="CC121" s="70"/>
      <c r="CD121" s="70"/>
      <c r="CE121" s="70"/>
      <c r="CF121" s="70"/>
      <c r="CG121" s="70"/>
      <c r="CH121" s="70"/>
      <c r="CI121" s="70"/>
      <c r="CJ121" s="70"/>
      <c r="CK121" s="70"/>
      <c r="CL121" s="70"/>
      <c r="CM121" s="70"/>
      <c r="CN121" s="70"/>
      <c r="CO121" s="70"/>
      <c r="CP121" s="70"/>
      <c r="CQ121" s="70"/>
      <c r="CR121" s="70"/>
      <c r="CS121" s="70"/>
      <c r="CT121" s="70"/>
      <c r="CU121" s="70"/>
      <c r="CV121" s="70"/>
      <c r="CW121" s="70"/>
      <c r="CX121" s="70"/>
      <c r="CY121" s="70"/>
      <c r="CZ121" s="70"/>
      <c r="DA121" s="70"/>
      <c r="DB121" s="70"/>
      <c r="DC121" s="70"/>
      <c r="DD121" s="70"/>
      <c r="DE121" s="70"/>
      <c r="DF121" s="70"/>
      <c r="DG121" s="70"/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</row>
    <row r="122" spans="1:124" s="70" customFormat="1" ht="14.25">
      <c r="A122" s="132" t="s">
        <v>225</v>
      </c>
      <c r="B122" s="557" t="s">
        <v>226</v>
      </c>
      <c r="C122" s="558"/>
      <c r="D122" s="559"/>
      <c r="E122" s="128">
        <v>99</v>
      </c>
      <c r="F122" s="129">
        <f t="shared" si="7"/>
        <v>1175</v>
      </c>
      <c r="G122" s="196">
        <v>1132</v>
      </c>
      <c r="H122" s="196">
        <v>43</v>
      </c>
      <c r="I122" s="196"/>
      <c r="J122" s="130">
        <f t="shared" si="4"/>
        <v>1012</v>
      </c>
      <c r="K122" s="131">
        <f>300+15+22</f>
        <v>337</v>
      </c>
      <c r="L122" s="131">
        <f>324+14+11</f>
        <v>349</v>
      </c>
      <c r="M122" s="131">
        <f>109+8+6</f>
        <v>123</v>
      </c>
      <c r="N122" s="130">
        <f t="shared" si="6"/>
        <v>203</v>
      </c>
      <c r="O122" s="131">
        <f>150+9+35</f>
        <v>194</v>
      </c>
      <c r="P122" s="131"/>
      <c r="Q122" s="131">
        <v>9</v>
      </c>
      <c r="R122" s="131"/>
      <c r="S122" s="130">
        <f t="shared" si="5"/>
        <v>1012</v>
      </c>
      <c r="T122" s="131">
        <f>14+3</f>
        <v>17</v>
      </c>
      <c r="U122" s="131"/>
      <c r="V122" s="131">
        <v>18</v>
      </c>
      <c r="W122" s="131"/>
      <c r="X122" s="131"/>
      <c r="Y122" s="131">
        <f>157+23+22</f>
        <v>202</v>
      </c>
      <c r="Z122" s="131">
        <f>41+22</f>
        <v>63</v>
      </c>
    </row>
    <row r="123" spans="1:124" s="71" customFormat="1" ht="14.25">
      <c r="A123" s="143" t="s">
        <v>227</v>
      </c>
      <c r="B123" s="560" t="s">
        <v>228</v>
      </c>
      <c r="C123" s="561"/>
      <c r="D123" s="562"/>
      <c r="E123" s="152"/>
      <c r="F123" s="136">
        <f t="shared" si="7"/>
        <v>0</v>
      </c>
      <c r="G123" s="147"/>
      <c r="H123" s="147"/>
      <c r="I123" s="147"/>
      <c r="J123" s="137">
        <f t="shared" si="4"/>
        <v>0</v>
      </c>
      <c r="K123" s="148"/>
      <c r="L123" s="148"/>
      <c r="M123" s="148"/>
      <c r="N123" s="137">
        <f t="shared" si="6"/>
        <v>0</v>
      </c>
      <c r="O123" s="148"/>
      <c r="P123" s="148"/>
      <c r="Q123" s="148"/>
      <c r="R123" s="148"/>
      <c r="S123" s="137">
        <f t="shared" si="5"/>
        <v>0</v>
      </c>
      <c r="T123" s="148"/>
      <c r="U123" s="148"/>
      <c r="V123" s="148"/>
      <c r="W123" s="148"/>
      <c r="X123" s="148"/>
      <c r="Y123" s="148"/>
      <c r="Z123" s="148"/>
      <c r="AA123" s="70"/>
      <c r="AB123" s="70"/>
      <c r="AC123" s="70"/>
      <c r="AD123" s="70"/>
      <c r="AE123" s="70"/>
      <c r="AF123" s="70"/>
      <c r="AG123" s="70"/>
      <c r="AH123" s="70"/>
      <c r="AI123" s="70"/>
      <c r="AJ123" s="70"/>
      <c r="AK123" s="70"/>
      <c r="AL123" s="70"/>
      <c r="AM123" s="70"/>
      <c r="AN123" s="70"/>
      <c r="AO123" s="70"/>
      <c r="AP123" s="70"/>
      <c r="AQ123" s="70"/>
      <c r="AR123" s="70"/>
      <c r="AS123" s="70"/>
      <c r="AT123" s="70"/>
      <c r="AU123" s="70"/>
      <c r="AV123" s="70"/>
      <c r="AW123" s="70"/>
      <c r="AX123" s="70"/>
      <c r="AY123" s="70"/>
      <c r="AZ123" s="70"/>
      <c r="BA123" s="70"/>
      <c r="BB123" s="70"/>
      <c r="BC123" s="70"/>
      <c r="BD123" s="70"/>
      <c r="BE123" s="70"/>
      <c r="BF123" s="70"/>
      <c r="BG123" s="70"/>
      <c r="BH123" s="70"/>
      <c r="BI123" s="70"/>
      <c r="BJ123" s="70"/>
      <c r="BK123" s="70"/>
      <c r="BL123" s="70"/>
      <c r="BM123" s="70"/>
      <c r="BN123" s="70"/>
      <c r="BO123" s="70"/>
      <c r="BP123" s="70"/>
      <c r="BQ123" s="70"/>
      <c r="BR123" s="70"/>
      <c r="BS123" s="70"/>
      <c r="BT123" s="70"/>
      <c r="BU123" s="70"/>
      <c r="BV123" s="70"/>
      <c r="BW123" s="70"/>
      <c r="BX123" s="70"/>
      <c r="BY123" s="70"/>
      <c r="BZ123" s="70"/>
      <c r="CA123" s="70"/>
      <c r="CB123" s="70"/>
      <c r="CC123" s="70"/>
      <c r="CD123" s="70"/>
      <c r="CE123" s="70"/>
      <c r="CF123" s="70"/>
      <c r="CG123" s="70"/>
      <c r="CH123" s="70"/>
      <c r="CI123" s="70"/>
      <c r="CJ123" s="70"/>
      <c r="CK123" s="70"/>
      <c r="CL123" s="70"/>
      <c r="CM123" s="70"/>
      <c r="CN123" s="70"/>
      <c r="CO123" s="70"/>
      <c r="CP123" s="70"/>
      <c r="CQ123" s="70"/>
      <c r="CR123" s="70"/>
      <c r="CS123" s="70"/>
      <c r="CT123" s="70"/>
      <c r="CU123" s="70"/>
      <c r="CV123" s="70"/>
      <c r="CW123" s="70"/>
      <c r="CX123" s="70"/>
      <c r="CY123" s="70"/>
      <c r="CZ123" s="70"/>
      <c r="DA123" s="70"/>
      <c r="DB123" s="70"/>
      <c r="DC123" s="70"/>
      <c r="DD123" s="70"/>
      <c r="DE123" s="70"/>
      <c r="DF123" s="70"/>
      <c r="DG123" s="70"/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</row>
    <row r="124" spans="1:124" s="70" customFormat="1" ht="14.25">
      <c r="A124" s="132" t="s">
        <v>229</v>
      </c>
      <c r="B124" s="557" t="s">
        <v>230</v>
      </c>
      <c r="C124" s="552"/>
      <c r="D124" s="553"/>
      <c r="E124" s="128">
        <v>3</v>
      </c>
      <c r="F124" s="129">
        <f t="shared" si="7"/>
        <v>23</v>
      </c>
      <c r="G124" s="196">
        <v>19</v>
      </c>
      <c r="H124" s="196">
        <v>4</v>
      </c>
      <c r="I124" s="196"/>
      <c r="J124" s="130">
        <f t="shared" si="4"/>
        <v>13</v>
      </c>
      <c r="K124" s="131">
        <v>7</v>
      </c>
      <c r="L124" s="131">
        <v>1</v>
      </c>
      <c r="M124" s="131">
        <v>2</v>
      </c>
      <c r="N124" s="130">
        <f t="shared" si="6"/>
        <v>3</v>
      </c>
      <c r="O124" s="131">
        <v>3</v>
      </c>
      <c r="P124" s="131"/>
      <c r="Q124" s="131"/>
      <c r="R124" s="131"/>
      <c r="S124" s="130">
        <f t="shared" si="5"/>
        <v>13</v>
      </c>
      <c r="T124" s="131"/>
      <c r="U124" s="131"/>
      <c r="V124" s="131">
        <v>4</v>
      </c>
      <c r="W124" s="131"/>
      <c r="X124" s="131"/>
      <c r="Y124" s="131">
        <v>9</v>
      </c>
      <c r="Z124" s="131">
        <v>2</v>
      </c>
    </row>
    <row r="125" spans="1:124" s="70" customFormat="1" ht="14.25">
      <c r="A125" s="132" t="s">
        <v>231</v>
      </c>
      <c r="B125" s="557" t="s">
        <v>232</v>
      </c>
      <c r="C125" s="552"/>
      <c r="D125" s="553"/>
      <c r="E125" s="128"/>
      <c r="F125" s="129">
        <f t="shared" si="7"/>
        <v>1</v>
      </c>
      <c r="G125" s="196">
        <v>1</v>
      </c>
      <c r="H125" s="196"/>
      <c r="I125" s="196"/>
      <c r="J125" s="130">
        <f t="shared" si="4"/>
        <v>1</v>
      </c>
      <c r="K125" s="131">
        <v>1</v>
      </c>
      <c r="L125" s="131"/>
      <c r="M125" s="131"/>
      <c r="N125" s="130">
        <f t="shared" si="6"/>
        <v>0</v>
      </c>
      <c r="O125" s="131"/>
      <c r="P125" s="131"/>
      <c r="Q125" s="131"/>
      <c r="R125" s="131"/>
      <c r="S125" s="130">
        <f t="shared" si="5"/>
        <v>1</v>
      </c>
      <c r="T125" s="131"/>
      <c r="U125" s="131"/>
      <c r="V125" s="131"/>
      <c r="W125" s="131"/>
      <c r="X125" s="131"/>
      <c r="Y125" s="131"/>
      <c r="Z125" s="131"/>
    </row>
    <row r="126" spans="1:124" s="71" customFormat="1" ht="14.25">
      <c r="A126" s="143" t="s">
        <v>233</v>
      </c>
      <c r="B126" s="560" t="s">
        <v>234</v>
      </c>
      <c r="C126" s="561"/>
      <c r="D126" s="562"/>
      <c r="E126" s="152"/>
      <c r="F126" s="136">
        <f t="shared" si="7"/>
        <v>0</v>
      </c>
      <c r="G126" s="147"/>
      <c r="H126" s="147"/>
      <c r="I126" s="147"/>
      <c r="J126" s="137">
        <f t="shared" si="4"/>
        <v>0</v>
      </c>
      <c r="K126" s="148"/>
      <c r="L126" s="148"/>
      <c r="M126" s="148"/>
      <c r="N126" s="137">
        <f t="shared" si="6"/>
        <v>0</v>
      </c>
      <c r="O126" s="148"/>
      <c r="P126" s="148"/>
      <c r="Q126" s="148"/>
      <c r="R126" s="148"/>
      <c r="S126" s="137">
        <f t="shared" si="5"/>
        <v>0</v>
      </c>
      <c r="T126" s="148"/>
      <c r="U126" s="148"/>
      <c r="V126" s="148"/>
      <c r="W126" s="148"/>
      <c r="X126" s="148"/>
      <c r="Y126" s="148"/>
      <c r="Z126" s="148"/>
      <c r="AA126" s="70"/>
      <c r="AB126" s="70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  <c r="AM126" s="70"/>
      <c r="AN126" s="70"/>
      <c r="AO126" s="70"/>
      <c r="AP126" s="70"/>
      <c r="AQ126" s="70"/>
      <c r="AR126" s="70"/>
      <c r="AS126" s="70"/>
      <c r="AT126" s="70"/>
      <c r="AU126" s="70"/>
      <c r="AV126" s="70"/>
      <c r="AW126" s="70"/>
      <c r="AX126" s="70"/>
      <c r="AY126" s="70"/>
      <c r="AZ126" s="70"/>
      <c r="BA126" s="70"/>
      <c r="BB126" s="70"/>
      <c r="BC126" s="70"/>
      <c r="BD126" s="70"/>
      <c r="BE126" s="70"/>
      <c r="BF126" s="70"/>
      <c r="BG126" s="70"/>
      <c r="BH126" s="70"/>
      <c r="BI126" s="70"/>
      <c r="BJ126" s="70"/>
      <c r="BK126" s="70"/>
      <c r="BL126" s="70"/>
      <c r="BM126" s="70"/>
      <c r="BN126" s="70"/>
      <c r="BO126" s="70"/>
      <c r="BP126" s="70"/>
      <c r="BQ126" s="70"/>
      <c r="BR126" s="70"/>
      <c r="BS126" s="70"/>
      <c r="BT126" s="70"/>
      <c r="BU126" s="70"/>
      <c r="BV126" s="70"/>
      <c r="BW126" s="70"/>
      <c r="BX126" s="70"/>
      <c r="BY126" s="70"/>
      <c r="BZ126" s="70"/>
      <c r="CA126" s="70"/>
      <c r="CB126" s="70"/>
      <c r="CC126" s="70"/>
      <c r="CD126" s="70"/>
      <c r="CE126" s="70"/>
      <c r="CF126" s="70"/>
      <c r="CG126" s="70"/>
      <c r="CH126" s="70"/>
      <c r="CI126" s="70"/>
      <c r="CJ126" s="70"/>
      <c r="CK126" s="70"/>
      <c r="CL126" s="70"/>
      <c r="CM126" s="70"/>
      <c r="CN126" s="70"/>
      <c r="CO126" s="70"/>
      <c r="CP126" s="70"/>
      <c r="CQ126" s="70"/>
      <c r="CR126" s="70"/>
      <c r="CS126" s="70"/>
      <c r="CT126" s="70"/>
      <c r="CU126" s="70"/>
      <c r="CV126" s="70"/>
      <c r="CW126" s="70"/>
      <c r="CX126" s="70"/>
      <c r="CY126" s="70"/>
      <c r="CZ126" s="70"/>
      <c r="DA126" s="70"/>
      <c r="DB126" s="70"/>
      <c r="DC126" s="70"/>
      <c r="DD126" s="70"/>
      <c r="DE126" s="70"/>
      <c r="DF126" s="70"/>
      <c r="DG126" s="70"/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</row>
    <row r="127" spans="1:124" s="70" customFormat="1" ht="14.25">
      <c r="A127" s="132" t="s">
        <v>235</v>
      </c>
      <c r="B127" s="557" t="s">
        <v>236</v>
      </c>
      <c r="C127" s="558"/>
      <c r="D127" s="559"/>
      <c r="E127" s="128"/>
      <c r="F127" s="129">
        <f t="shared" si="7"/>
        <v>1</v>
      </c>
      <c r="G127" s="196">
        <v>1</v>
      </c>
      <c r="H127" s="196"/>
      <c r="I127" s="196"/>
      <c r="J127" s="130">
        <f t="shared" si="4"/>
        <v>1</v>
      </c>
      <c r="K127" s="131">
        <v>1</v>
      </c>
      <c r="L127" s="131"/>
      <c r="M127" s="131"/>
      <c r="N127" s="130">
        <f t="shared" si="6"/>
        <v>0</v>
      </c>
      <c r="O127" s="131"/>
      <c r="P127" s="131"/>
      <c r="Q127" s="131"/>
      <c r="R127" s="131"/>
      <c r="S127" s="130">
        <f t="shared" si="5"/>
        <v>1</v>
      </c>
      <c r="T127" s="131"/>
      <c r="U127" s="131"/>
      <c r="V127" s="131">
        <v>1</v>
      </c>
      <c r="W127" s="131"/>
      <c r="X127" s="131"/>
      <c r="Y127" s="131"/>
      <c r="Z127" s="131"/>
    </row>
    <row r="128" spans="1:124" s="71" customFormat="1" ht="14.25">
      <c r="A128" s="143" t="s">
        <v>237</v>
      </c>
      <c r="B128" s="560" t="s">
        <v>238</v>
      </c>
      <c r="C128" s="561"/>
      <c r="D128" s="562"/>
      <c r="E128" s="152"/>
      <c r="F128" s="136">
        <f t="shared" si="7"/>
        <v>0</v>
      </c>
      <c r="G128" s="147"/>
      <c r="H128" s="147"/>
      <c r="I128" s="147"/>
      <c r="J128" s="137">
        <f t="shared" si="4"/>
        <v>0</v>
      </c>
      <c r="K128" s="148"/>
      <c r="L128" s="148"/>
      <c r="M128" s="148"/>
      <c r="N128" s="137">
        <f t="shared" si="6"/>
        <v>0</v>
      </c>
      <c r="O128" s="148"/>
      <c r="P128" s="148"/>
      <c r="Q128" s="148"/>
      <c r="R128" s="148"/>
      <c r="S128" s="137">
        <f t="shared" si="5"/>
        <v>0</v>
      </c>
      <c r="T128" s="148"/>
      <c r="U128" s="148"/>
      <c r="V128" s="148"/>
      <c r="W128" s="148"/>
      <c r="X128" s="148"/>
      <c r="Y128" s="148"/>
      <c r="Z128" s="148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0"/>
      <c r="AN128" s="70"/>
      <c r="AO128" s="70"/>
      <c r="AP128" s="70"/>
      <c r="AQ128" s="70"/>
      <c r="AR128" s="70"/>
      <c r="AS128" s="70"/>
      <c r="AT128" s="70"/>
      <c r="AU128" s="70"/>
      <c r="AV128" s="70"/>
      <c r="AW128" s="70"/>
      <c r="AX128" s="70"/>
      <c r="AY128" s="70"/>
      <c r="AZ128" s="70"/>
      <c r="BA128" s="70"/>
      <c r="BB128" s="70"/>
      <c r="BC128" s="70"/>
      <c r="BD128" s="70"/>
      <c r="BE128" s="70"/>
      <c r="BF128" s="70"/>
      <c r="BG128" s="70"/>
      <c r="BH128" s="70"/>
      <c r="BI128" s="70"/>
      <c r="BJ128" s="70"/>
      <c r="BK128" s="70"/>
      <c r="BL128" s="70"/>
      <c r="BM128" s="70"/>
      <c r="BN128" s="70"/>
      <c r="BO128" s="70"/>
      <c r="BP128" s="70"/>
      <c r="BQ128" s="70"/>
      <c r="BR128" s="70"/>
      <c r="BS128" s="70"/>
      <c r="BT128" s="70"/>
      <c r="BU128" s="70"/>
      <c r="BV128" s="70"/>
      <c r="BW128" s="70"/>
      <c r="BX128" s="70"/>
      <c r="BY128" s="70"/>
      <c r="BZ128" s="70"/>
      <c r="CA128" s="70"/>
      <c r="CB128" s="70"/>
      <c r="CC128" s="70"/>
      <c r="CD128" s="70"/>
      <c r="CE128" s="70"/>
      <c r="CF128" s="70"/>
      <c r="CG128" s="70"/>
      <c r="CH128" s="70"/>
      <c r="CI128" s="70"/>
      <c r="CJ128" s="70"/>
      <c r="CK128" s="70"/>
      <c r="CL128" s="70"/>
      <c r="CM128" s="70"/>
      <c r="CN128" s="70"/>
      <c r="CO128" s="70"/>
      <c r="CP128" s="70"/>
      <c r="CQ128" s="70"/>
      <c r="CR128" s="70"/>
      <c r="CS128" s="70"/>
      <c r="CT128" s="70"/>
      <c r="CU128" s="70"/>
      <c r="CV128" s="70"/>
      <c r="CW128" s="70"/>
      <c r="CX128" s="70"/>
      <c r="CY128" s="70"/>
      <c r="CZ128" s="70"/>
      <c r="DA128" s="70"/>
      <c r="DB128" s="70"/>
      <c r="DC128" s="70"/>
      <c r="DD128" s="70"/>
      <c r="DE128" s="70"/>
      <c r="DF128" s="70"/>
      <c r="DG128" s="70"/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</row>
    <row r="129" spans="1:124" s="70" customFormat="1" ht="14.25">
      <c r="A129" s="132" t="s">
        <v>239</v>
      </c>
      <c r="B129" s="563" t="s">
        <v>63</v>
      </c>
      <c r="C129" s="564"/>
      <c r="D129" s="565"/>
      <c r="E129" s="128">
        <v>1</v>
      </c>
      <c r="F129" s="129">
        <f t="shared" si="7"/>
        <v>7</v>
      </c>
      <c r="G129" s="196">
        <v>4</v>
      </c>
      <c r="H129" s="196">
        <v>3</v>
      </c>
      <c r="I129" s="196"/>
      <c r="J129" s="130">
        <f t="shared" si="4"/>
        <v>5</v>
      </c>
      <c r="K129" s="131">
        <v>2</v>
      </c>
      <c r="L129" s="131"/>
      <c r="M129" s="131">
        <v>2</v>
      </c>
      <c r="N129" s="130">
        <f t="shared" si="6"/>
        <v>1</v>
      </c>
      <c r="O129" s="131">
        <v>1</v>
      </c>
      <c r="P129" s="131"/>
      <c r="Q129" s="131"/>
      <c r="R129" s="131"/>
      <c r="S129" s="130">
        <f t="shared" si="5"/>
        <v>5</v>
      </c>
      <c r="T129" s="131"/>
      <c r="U129" s="131"/>
      <c r="V129" s="131">
        <v>3</v>
      </c>
      <c r="W129" s="131"/>
      <c r="X129" s="131"/>
      <c r="Y129" s="131"/>
      <c r="Z129" s="131"/>
    </row>
    <row r="130" spans="1:124" s="72" customFormat="1" ht="14.25">
      <c r="A130" s="153" t="s">
        <v>240</v>
      </c>
      <c r="B130" s="554" t="s">
        <v>241</v>
      </c>
      <c r="C130" s="566"/>
      <c r="D130" s="567"/>
      <c r="E130" s="142"/>
      <c r="F130" s="233">
        <f t="shared" si="7"/>
        <v>0</v>
      </c>
      <c r="G130" s="234"/>
      <c r="H130" s="234"/>
      <c r="I130" s="234"/>
      <c r="J130" s="235">
        <f t="shared" si="4"/>
        <v>0</v>
      </c>
      <c r="K130" s="236"/>
      <c r="L130" s="236"/>
      <c r="M130" s="236"/>
      <c r="N130" s="235">
        <f t="shared" si="6"/>
        <v>0</v>
      </c>
      <c r="O130" s="236"/>
      <c r="P130" s="236"/>
      <c r="Q130" s="236"/>
      <c r="R130" s="236"/>
      <c r="S130" s="235">
        <f t="shared" si="5"/>
        <v>0</v>
      </c>
      <c r="T130" s="236"/>
      <c r="U130" s="236"/>
      <c r="V130" s="236"/>
      <c r="W130" s="236"/>
      <c r="X130" s="236"/>
      <c r="Y130" s="236"/>
      <c r="Z130" s="236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0"/>
      <c r="AQ130" s="70"/>
      <c r="AR130" s="70"/>
      <c r="AS130" s="70"/>
      <c r="AT130" s="70"/>
      <c r="AU130" s="70"/>
      <c r="AV130" s="70"/>
      <c r="AW130" s="70"/>
      <c r="AX130" s="70"/>
      <c r="AY130" s="70"/>
      <c r="AZ130" s="70"/>
      <c r="BA130" s="70"/>
      <c r="BB130" s="70"/>
      <c r="BC130" s="70"/>
      <c r="BD130" s="70"/>
      <c r="BE130" s="70"/>
      <c r="BF130" s="70"/>
      <c r="BG130" s="70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  <c r="CT130" s="70"/>
      <c r="CU130" s="70"/>
      <c r="CV130" s="70"/>
      <c r="CW130" s="70"/>
      <c r="CX130" s="70"/>
      <c r="CY130" s="70"/>
      <c r="CZ130" s="70"/>
      <c r="DA130" s="70"/>
      <c r="DB130" s="70"/>
      <c r="DC130" s="70"/>
      <c r="DD130" s="70"/>
      <c r="DE130" s="70"/>
      <c r="DF130" s="70"/>
      <c r="DG130" s="70"/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</row>
    <row r="131" spans="1:124" s="71" customFormat="1" ht="14.25">
      <c r="A131" s="143" t="s">
        <v>242</v>
      </c>
      <c r="B131" s="560" t="s">
        <v>243</v>
      </c>
      <c r="C131" s="568"/>
      <c r="D131" s="569"/>
      <c r="E131" s="152"/>
      <c r="F131" s="136">
        <f t="shared" si="7"/>
        <v>0</v>
      </c>
      <c r="G131" s="147"/>
      <c r="H131" s="147"/>
      <c r="I131" s="147"/>
      <c r="J131" s="137">
        <f t="shared" si="4"/>
        <v>0</v>
      </c>
      <c r="K131" s="148"/>
      <c r="L131" s="148"/>
      <c r="M131" s="148"/>
      <c r="N131" s="137">
        <f t="shared" si="6"/>
        <v>0</v>
      </c>
      <c r="O131" s="148"/>
      <c r="P131" s="148"/>
      <c r="Q131" s="148"/>
      <c r="R131" s="148"/>
      <c r="S131" s="137">
        <f t="shared" si="5"/>
        <v>0</v>
      </c>
      <c r="T131" s="148"/>
      <c r="U131" s="148"/>
      <c r="V131" s="148"/>
      <c r="W131" s="148"/>
      <c r="X131" s="148"/>
      <c r="Y131" s="148"/>
      <c r="Z131" s="148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0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70"/>
      <c r="BB131" s="70"/>
      <c r="BC131" s="70"/>
      <c r="BD131" s="70"/>
      <c r="BE131" s="70"/>
      <c r="BF131" s="70"/>
      <c r="BG131" s="70"/>
      <c r="BH131" s="70"/>
      <c r="BI131" s="70"/>
      <c r="BJ131" s="70"/>
      <c r="BK131" s="70"/>
      <c r="BL131" s="70"/>
      <c r="BM131" s="70"/>
      <c r="BN131" s="70"/>
      <c r="BO131" s="70"/>
      <c r="BP131" s="70"/>
      <c r="BQ131" s="70"/>
      <c r="BR131" s="70"/>
      <c r="BS131" s="70"/>
      <c r="BT131" s="70"/>
      <c r="BU131" s="70"/>
      <c r="BV131" s="70"/>
      <c r="BW131" s="70"/>
      <c r="BX131" s="70"/>
      <c r="BY131" s="70"/>
      <c r="BZ131" s="70"/>
      <c r="CA131" s="70"/>
      <c r="CB131" s="70"/>
      <c r="CC131" s="70"/>
      <c r="CD131" s="70"/>
      <c r="CE131" s="70"/>
      <c r="CF131" s="70"/>
      <c r="CG131" s="70"/>
      <c r="CH131" s="70"/>
      <c r="CI131" s="70"/>
      <c r="CJ131" s="70"/>
      <c r="CK131" s="70"/>
      <c r="CL131" s="70"/>
      <c r="CM131" s="70"/>
      <c r="CN131" s="70"/>
      <c r="CO131" s="70"/>
      <c r="CP131" s="70"/>
      <c r="CQ131" s="70"/>
      <c r="CR131" s="70"/>
      <c r="CS131" s="70"/>
      <c r="CT131" s="70"/>
      <c r="CU131" s="70"/>
      <c r="CV131" s="70"/>
      <c r="CW131" s="70"/>
      <c r="CX131" s="70"/>
      <c r="CY131" s="70"/>
      <c r="CZ131" s="70"/>
      <c r="DA131" s="70"/>
      <c r="DB131" s="70"/>
      <c r="DC131" s="70"/>
      <c r="DD131" s="70"/>
      <c r="DE131" s="70"/>
      <c r="DF131" s="70"/>
      <c r="DG131" s="70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</row>
    <row r="132" spans="1:124" s="71" customFormat="1" ht="14.25">
      <c r="A132" s="143" t="s">
        <v>244</v>
      </c>
      <c r="B132" s="560" t="s">
        <v>245</v>
      </c>
      <c r="C132" s="561"/>
      <c r="D132" s="562"/>
      <c r="E132" s="152"/>
      <c r="F132" s="136">
        <f t="shared" si="7"/>
        <v>0</v>
      </c>
      <c r="G132" s="147"/>
      <c r="H132" s="147"/>
      <c r="I132" s="147"/>
      <c r="J132" s="137">
        <f t="shared" si="4"/>
        <v>0</v>
      </c>
      <c r="K132" s="148"/>
      <c r="L132" s="148"/>
      <c r="M132" s="148"/>
      <c r="N132" s="137">
        <f t="shared" si="6"/>
        <v>0</v>
      </c>
      <c r="O132" s="148"/>
      <c r="P132" s="148"/>
      <c r="Q132" s="148"/>
      <c r="R132" s="148"/>
      <c r="S132" s="137">
        <f t="shared" si="5"/>
        <v>0</v>
      </c>
      <c r="T132" s="148"/>
      <c r="U132" s="148"/>
      <c r="V132" s="148"/>
      <c r="W132" s="148"/>
      <c r="X132" s="148"/>
      <c r="Y132" s="148"/>
      <c r="Z132" s="148"/>
      <c r="AA132" s="70"/>
      <c r="AB132" s="70"/>
      <c r="AC132" s="70"/>
      <c r="AD132" s="70"/>
      <c r="AE132" s="70"/>
      <c r="AF132" s="70"/>
      <c r="AG132" s="70"/>
      <c r="AH132" s="70"/>
      <c r="AI132" s="70"/>
      <c r="AJ132" s="70"/>
      <c r="AK132" s="70"/>
      <c r="AL132" s="70"/>
      <c r="AM132" s="70"/>
      <c r="AN132" s="70"/>
      <c r="AO132" s="70"/>
      <c r="AP132" s="70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70"/>
      <c r="BK132" s="70"/>
      <c r="BL132" s="70"/>
      <c r="BM132" s="70"/>
      <c r="BN132" s="70"/>
      <c r="BO132" s="70"/>
      <c r="BP132" s="70"/>
      <c r="BQ132" s="70"/>
      <c r="BR132" s="70"/>
      <c r="BS132" s="70"/>
      <c r="BT132" s="70"/>
      <c r="BU132" s="70"/>
      <c r="BV132" s="70"/>
      <c r="BW132" s="70"/>
      <c r="BX132" s="70"/>
      <c r="BY132" s="70"/>
      <c r="BZ132" s="70"/>
      <c r="CA132" s="70"/>
      <c r="CB132" s="70"/>
      <c r="CC132" s="70"/>
      <c r="CD132" s="70"/>
      <c r="CE132" s="70"/>
      <c r="CF132" s="70"/>
      <c r="CG132" s="70"/>
      <c r="CH132" s="70"/>
      <c r="CI132" s="70"/>
      <c r="CJ132" s="70"/>
      <c r="CK132" s="70"/>
      <c r="CL132" s="70"/>
      <c r="CM132" s="70"/>
      <c r="CN132" s="70"/>
      <c r="CO132" s="70"/>
      <c r="CP132" s="70"/>
      <c r="CQ132" s="70"/>
      <c r="CR132" s="70"/>
      <c r="CS132" s="70"/>
      <c r="CT132" s="70"/>
      <c r="CU132" s="70"/>
      <c r="CV132" s="70"/>
      <c r="CW132" s="70"/>
      <c r="CX132" s="70"/>
      <c r="CY132" s="70"/>
      <c r="CZ132" s="70"/>
      <c r="DA132" s="70"/>
      <c r="DB132" s="70"/>
      <c r="DC132" s="70"/>
      <c r="DD132" s="70"/>
      <c r="DE132" s="70"/>
      <c r="DF132" s="70"/>
      <c r="DG132" s="70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</row>
    <row r="133" spans="1:124" s="71" customFormat="1" ht="14.25">
      <c r="A133" s="143" t="s">
        <v>246</v>
      </c>
      <c r="B133" s="548" t="s">
        <v>63</v>
      </c>
      <c r="C133" s="549"/>
      <c r="D133" s="550"/>
      <c r="E133" s="152"/>
      <c r="F133" s="136">
        <f t="shared" si="7"/>
        <v>0</v>
      </c>
      <c r="G133" s="147"/>
      <c r="H133" s="147"/>
      <c r="I133" s="147"/>
      <c r="J133" s="137">
        <f t="shared" si="4"/>
        <v>0</v>
      </c>
      <c r="K133" s="148"/>
      <c r="L133" s="148"/>
      <c r="M133" s="148"/>
      <c r="N133" s="137">
        <f t="shared" si="6"/>
        <v>0</v>
      </c>
      <c r="O133" s="148"/>
      <c r="P133" s="148"/>
      <c r="Q133" s="148"/>
      <c r="R133" s="148"/>
      <c r="S133" s="137">
        <f t="shared" si="5"/>
        <v>0</v>
      </c>
      <c r="T133" s="148"/>
      <c r="U133" s="148"/>
      <c r="V133" s="148"/>
      <c r="W133" s="148"/>
      <c r="X133" s="148"/>
      <c r="Y133" s="148"/>
      <c r="Z133" s="148"/>
      <c r="AA133" s="70"/>
      <c r="AB133" s="70"/>
      <c r="AC133" s="70"/>
      <c r="AD133" s="70"/>
      <c r="AE133" s="70"/>
      <c r="AF133" s="70"/>
      <c r="AG133" s="70"/>
      <c r="AH133" s="70"/>
      <c r="AI133" s="70"/>
      <c r="AJ133" s="70"/>
      <c r="AK133" s="70"/>
      <c r="AL133" s="70"/>
      <c r="AM133" s="70"/>
      <c r="AN133" s="70"/>
      <c r="AO133" s="70"/>
      <c r="AP133" s="70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70"/>
      <c r="BB133" s="70"/>
      <c r="BC133" s="70"/>
      <c r="BD133" s="70"/>
      <c r="BE133" s="70"/>
      <c r="BF133" s="70"/>
      <c r="BG133" s="70"/>
      <c r="BH133" s="70"/>
      <c r="BI133" s="70"/>
      <c r="BJ133" s="70"/>
      <c r="BK133" s="70"/>
      <c r="BL133" s="70"/>
      <c r="BM133" s="70"/>
      <c r="BN133" s="70"/>
      <c r="BO133" s="70"/>
      <c r="BP133" s="70"/>
      <c r="BQ133" s="70"/>
      <c r="BR133" s="70"/>
      <c r="BS133" s="70"/>
      <c r="BT133" s="70"/>
      <c r="BU133" s="70"/>
      <c r="BV133" s="70"/>
      <c r="BW133" s="70"/>
      <c r="BX133" s="70"/>
      <c r="BY133" s="70"/>
      <c r="BZ133" s="70"/>
      <c r="CA133" s="70"/>
      <c r="CB133" s="70"/>
      <c r="CC133" s="70"/>
      <c r="CD133" s="70"/>
      <c r="CE133" s="70"/>
      <c r="CF133" s="70"/>
      <c r="CG133" s="70"/>
      <c r="CH133" s="70"/>
      <c r="CI133" s="70"/>
      <c r="CJ133" s="70"/>
      <c r="CK133" s="70"/>
      <c r="CL133" s="70"/>
      <c r="CM133" s="70"/>
      <c r="CN133" s="70"/>
      <c r="CO133" s="70"/>
      <c r="CP133" s="70"/>
      <c r="CQ133" s="70"/>
      <c r="CR133" s="70"/>
      <c r="CS133" s="70"/>
      <c r="CT133" s="70"/>
      <c r="CU133" s="70"/>
      <c r="CV133" s="70"/>
      <c r="CW133" s="70"/>
      <c r="CX133" s="70"/>
      <c r="CY133" s="70"/>
      <c r="CZ133" s="70"/>
      <c r="DA133" s="70"/>
      <c r="DB133" s="70"/>
      <c r="DC133" s="70"/>
      <c r="DD133" s="70"/>
      <c r="DE133" s="70"/>
      <c r="DF133" s="70"/>
      <c r="DG133" s="70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</row>
    <row r="134" spans="1:124" s="70" customFormat="1" ht="14.25">
      <c r="A134" s="154" t="s">
        <v>247</v>
      </c>
      <c r="B134" s="551" t="s">
        <v>63</v>
      </c>
      <c r="C134" s="552"/>
      <c r="D134" s="553"/>
      <c r="E134" s="139">
        <v>15</v>
      </c>
      <c r="F134" s="129">
        <f t="shared" si="7"/>
        <v>13</v>
      </c>
      <c r="G134" s="197">
        <v>8</v>
      </c>
      <c r="H134" s="197">
        <v>5</v>
      </c>
      <c r="I134" s="197"/>
      <c r="J134" s="130">
        <f t="shared" si="4"/>
        <v>20</v>
      </c>
      <c r="K134" s="140">
        <v>4</v>
      </c>
      <c r="L134" s="140">
        <v>11</v>
      </c>
      <c r="M134" s="140">
        <v>4</v>
      </c>
      <c r="N134" s="130">
        <f t="shared" si="6"/>
        <v>1</v>
      </c>
      <c r="O134" s="140">
        <v>1</v>
      </c>
      <c r="P134" s="140"/>
      <c r="Q134" s="140"/>
      <c r="R134" s="140"/>
      <c r="S134" s="130">
        <f t="shared" si="5"/>
        <v>20</v>
      </c>
      <c r="T134" s="140">
        <v>1</v>
      </c>
      <c r="U134" s="140"/>
      <c r="V134" s="140">
        <v>7</v>
      </c>
      <c r="W134" s="140"/>
      <c r="X134" s="140"/>
      <c r="Y134" s="140">
        <v>2</v>
      </c>
      <c r="Z134" s="140">
        <v>2</v>
      </c>
    </row>
    <row r="135" spans="1:124" s="72" customFormat="1" ht="14.25">
      <c r="A135" s="153" t="s">
        <v>248</v>
      </c>
      <c r="B135" s="554" t="s">
        <v>14</v>
      </c>
      <c r="C135" s="555"/>
      <c r="D135" s="556"/>
      <c r="E135" s="126">
        <f>SUM(E21:E134)</f>
        <v>216</v>
      </c>
      <c r="F135" s="230">
        <f t="shared" ref="F135:Z135" si="8">SUM(F21:F134)</f>
        <v>2239</v>
      </c>
      <c r="G135" s="195">
        <f t="shared" si="8"/>
        <v>2055</v>
      </c>
      <c r="H135" s="195">
        <f t="shared" si="8"/>
        <v>181</v>
      </c>
      <c r="I135" s="195">
        <f t="shared" si="8"/>
        <v>3</v>
      </c>
      <c r="J135" s="230">
        <f t="shared" si="8"/>
        <v>1930</v>
      </c>
      <c r="K135" s="195">
        <f t="shared" si="8"/>
        <v>981</v>
      </c>
      <c r="L135" s="195">
        <f t="shared" si="8"/>
        <v>435</v>
      </c>
      <c r="M135" s="195">
        <f t="shared" si="8"/>
        <v>203</v>
      </c>
      <c r="N135" s="230">
        <f>SUM(N21:N134)</f>
        <v>311</v>
      </c>
      <c r="O135" s="195">
        <f t="shared" si="8"/>
        <v>273</v>
      </c>
      <c r="P135" s="195">
        <f t="shared" si="8"/>
        <v>18</v>
      </c>
      <c r="Q135" s="195">
        <f t="shared" si="8"/>
        <v>20</v>
      </c>
      <c r="R135" s="195">
        <f t="shared" si="8"/>
        <v>5</v>
      </c>
      <c r="S135" s="230">
        <f t="shared" si="8"/>
        <v>1935</v>
      </c>
      <c r="T135" s="195">
        <f t="shared" si="8"/>
        <v>29</v>
      </c>
      <c r="U135" s="195">
        <f t="shared" si="8"/>
        <v>42</v>
      </c>
      <c r="V135" s="195">
        <f t="shared" si="8"/>
        <v>113</v>
      </c>
      <c r="W135" s="195">
        <f t="shared" si="8"/>
        <v>0</v>
      </c>
      <c r="X135" s="195">
        <f t="shared" si="8"/>
        <v>0</v>
      </c>
      <c r="Y135" s="195">
        <f t="shared" si="8"/>
        <v>307</v>
      </c>
      <c r="Z135" s="195">
        <f t="shared" si="8"/>
        <v>85</v>
      </c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  <c r="AM135" s="70"/>
      <c r="AN135" s="70"/>
      <c r="AO135" s="70"/>
      <c r="AP135" s="70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70"/>
      <c r="BB135" s="70"/>
      <c r="BC135" s="70"/>
      <c r="BD135" s="70"/>
      <c r="BE135" s="70"/>
      <c r="BF135" s="70"/>
      <c r="BG135" s="70"/>
      <c r="BH135" s="70"/>
      <c r="BI135" s="70"/>
      <c r="BJ135" s="70"/>
      <c r="BK135" s="70"/>
      <c r="BL135" s="70"/>
      <c r="BM135" s="70"/>
      <c r="BN135" s="70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70"/>
      <c r="BZ135" s="70"/>
      <c r="CA135" s="70"/>
      <c r="CB135" s="70"/>
      <c r="CC135" s="70"/>
      <c r="CD135" s="70"/>
      <c r="CE135" s="70"/>
      <c r="CF135" s="70"/>
      <c r="CG135" s="70"/>
      <c r="CH135" s="70"/>
      <c r="CI135" s="70"/>
      <c r="CJ135" s="70"/>
      <c r="CK135" s="70"/>
      <c r="CL135" s="70"/>
      <c r="CM135" s="70"/>
      <c r="CN135" s="70"/>
      <c r="CO135" s="70"/>
      <c r="CP135" s="70"/>
      <c r="CQ135" s="70"/>
      <c r="CR135" s="70"/>
      <c r="CS135" s="70"/>
      <c r="CT135" s="70"/>
      <c r="CU135" s="70"/>
      <c r="CV135" s="70"/>
      <c r="CW135" s="70"/>
      <c r="CX135" s="70"/>
      <c r="CY135" s="70"/>
      <c r="CZ135" s="70"/>
      <c r="DA135" s="70"/>
      <c r="DB135" s="70"/>
      <c r="DC135" s="70"/>
      <c r="DD135" s="70"/>
      <c r="DE135" s="70"/>
      <c r="DF135" s="70"/>
      <c r="DG135" s="70"/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5"/>
  <sheetViews>
    <sheetView topLeftCell="A97" workbookViewId="0">
      <selection activeCell="E135" sqref="E135:Z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268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269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190">
        <v>1</v>
      </c>
      <c r="F19" s="190">
        <v>2</v>
      </c>
      <c r="G19" s="190">
        <v>3</v>
      </c>
      <c r="H19" s="190">
        <v>4</v>
      </c>
      <c r="I19" s="190">
        <v>5</v>
      </c>
      <c r="J19" s="190">
        <v>6</v>
      </c>
      <c r="K19" s="190">
        <v>7</v>
      </c>
      <c r="L19" s="190">
        <v>8</v>
      </c>
      <c r="M19" s="190">
        <v>9</v>
      </c>
      <c r="N19" s="190">
        <v>10</v>
      </c>
      <c r="O19" s="190">
        <v>11</v>
      </c>
      <c r="P19" s="190">
        <v>12</v>
      </c>
      <c r="Q19" s="190">
        <v>13</v>
      </c>
      <c r="R19" s="190">
        <v>14</v>
      </c>
      <c r="S19" s="190">
        <v>15</v>
      </c>
      <c r="T19" s="190">
        <v>16</v>
      </c>
      <c r="U19" s="190">
        <v>17</v>
      </c>
      <c r="V19" s="190">
        <v>18</v>
      </c>
      <c r="W19" s="190">
        <v>19</v>
      </c>
      <c r="X19" s="190">
        <v>20</v>
      </c>
      <c r="Y19" s="190">
        <v>21</v>
      </c>
      <c r="Z19" s="190">
        <v>22</v>
      </c>
    </row>
    <row r="20" spans="1:26" s="24" customFormat="1" ht="14.25" customHeight="1">
      <c r="A20" s="21" t="s">
        <v>30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4" customFormat="1" ht="53.25" customHeight="1">
      <c r="A21" s="25">
        <v>1.1000000000000001</v>
      </c>
      <c r="B21" s="354" t="s">
        <v>33</v>
      </c>
      <c r="C21" s="354"/>
      <c r="D21" s="354"/>
      <c r="E21" s="188">
        <v>1</v>
      </c>
      <c r="F21" s="188">
        <v>20</v>
      </c>
      <c r="G21" s="188">
        <v>19</v>
      </c>
      <c r="H21" s="188">
        <v>1</v>
      </c>
      <c r="I21" s="188">
        <v>0</v>
      </c>
      <c r="J21" s="26">
        <v>12</v>
      </c>
      <c r="K21" s="26">
        <v>9</v>
      </c>
      <c r="L21" s="26">
        <v>0</v>
      </c>
      <c r="M21" s="26">
        <v>1</v>
      </c>
      <c r="N21" s="26">
        <v>2</v>
      </c>
      <c r="O21" s="26">
        <v>0</v>
      </c>
      <c r="P21" s="26">
        <v>2</v>
      </c>
      <c r="Q21" s="26">
        <v>0</v>
      </c>
      <c r="R21" s="26">
        <v>0</v>
      </c>
      <c r="S21" s="26">
        <v>12</v>
      </c>
      <c r="T21" s="26">
        <v>0</v>
      </c>
      <c r="U21" s="26">
        <v>10</v>
      </c>
      <c r="V21" s="26">
        <v>1</v>
      </c>
      <c r="W21" s="26">
        <v>0</v>
      </c>
      <c r="X21" s="26">
        <v>0</v>
      </c>
      <c r="Y21" s="26">
        <v>8</v>
      </c>
      <c r="Z21" s="26">
        <v>1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0</v>
      </c>
      <c r="F22" s="188">
        <v>1</v>
      </c>
      <c r="G22" s="188">
        <v>1</v>
      </c>
      <c r="H22" s="188">
        <v>0</v>
      </c>
      <c r="I22" s="188">
        <v>0</v>
      </c>
      <c r="J22" s="26">
        <v>1</v>
      </c>
      <c r="K22" s="26">
        <v>1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6">
        <v>1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>
        <v>0</v>
      </c>
      <c r="F23" s="188">
        <v>9</v>
      </c>
      <c r="G23" s="188">
        <v>9</v>
      </c>
      <c r="H23" s="188">
        <v>0</v>
      </c>
      <c r="I23" s="188">
        <v>0</v>
      </c>
      <c r="J23" s="26">
        <v>8</v>
      </c>
      <c r="K23" s="26">
        <v>8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8</v>
      </c>
      <c r="T23" s="26">
        <v>0</v>
      </c>
      <c r="U23" s="26">
        <v>8</v>
      </c>
      <c r="V23" s="26">
        <v>0</v>
      </c>
      <c r="W23" s="26">
        <v>0</v>
      </c>
      <c r="X23" s="26">
        <v>0</v>
      </c>
      <c r="Y23" s="26">
        <v>1</v>
      </c>
      <c r="Z23" s="26">
        <v>0</v>
      </c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>
        <v>0</v>
      </c>
      <c r="F25" s="188">
        <v>22</v>
      </c>
      <c r="G25" s="188">
        <v>21</v>
      </c>
      <c r="H25" s="188">
        <v>1</v>
      </c>
      <c r="I25" s="188">
        <v>0</v>
      </c>
      <c r="J25" s="26">
        <v>21</v>
      </c>
      <c r="K25" s="26">
        <v>20</v>
      </c>
      <c r="L25" s="26">
        <v>1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21</v>
      </c>
      <c r="T25" s="26">
        <v>0</v>
      </c>
      <c r="U25" s="26">
        <v>21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>
        <v>0</v>
      </c>
      <c r="F27" s="188">
        <v>1</v>
      </c>
      <c r="G27" s="188">
        <v>1</v>
      </c>
      <c r="H27" s="188">
        <v>0</v>
      </c>
      <c r="I27" s="188">
        <v>0</v>
      </c>
      <c r="J27" s="26">
        <v>1</v>
      </c>
      <c r="K27" s="26">
        <v>0</v>
      </c>
      <c r="L27" s="26">
        <v>0</v>
      </c>
      <c r="M27" s="26">
        <v>1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0</v>
      </c>
      <c r="Y27" s="26">
        <v>0</v>
      </c>
      <c r="Z27" s="26">
        <v>0</v>
      </c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>
        <v>0</v>
      </c>
      <c r="F28" s="188">
        <v>2</v>
      </c>
      <c r="G28" s="188">
        <v>1</v>
      </c>
      <c r="H28" s="188">
        <v>1</v>
      </c>
      <c r="I28" s="188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1</v>
      </c>
      <c r="Z28" s="26">
        <v>0</v>
      </c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>
        <v>0</v>
      </c>
      <c r="F29" s="188">
        <v>3</v>
      </c>
      <c r="G29" s="188">
        <v>3</v>
      </c>
      <c r="H29" s="188">
        <v>0</v>
      </c>
      <c r="I29" s="188">
        <v>0</v>
      </c>
      <c r="J29" s="26">
        <v>3</v>
      </c>
      <c r="K29" s="26">
        <v>1</v>
      </c>
      <c r="L29" s="26">
        <v>2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188">
        <v>1</v>
      </c>
      <c r="F30" s="188">
        <v>2</v>
      </c>
      <c r="G30" s="188">
        <v>2</v>
      </c>
      <c r="H30" s="188">
        <v>0</v>
      </c>
      <c r="I30" s="188">
        <v>0</v>
      </c>
      <c r="J30" s="26">
        <v>3</v>
      </c>
      <c r="K30" s="26">
        <v>2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1</v>
      </c>
      <c r="R30" s="26">
        <v>0</v>
      </c>
      <c r="S30" s="26">
        <v>3</v>
      </c>
      <c r="T30" s="26">
        <v>0</v>
      </c>
      <c r="U30" s="26">
        <v>3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1</v>
      </c>
      <c r="F32" s="188">
        <v>6</v>
      </c>
      <c r="G32" s="188">
        <v>5</v>
      </c>
      <c r="H32" s="188">
        <v>1</v>
      </c>
      <c r="I32" s="188">
        <v>0</v>
      </c>
      <c r="J32" s="26">
        <v>3</v>
      </c>
      <c r="K32" s="26">
        <v>2</v>
      </c>
      <c r="L32" s="26">
        <v>0</v>
      </c>
      <c r="M32" s="26">
        <v>0</v>
      </c>
      <c r="N32" s="26">
        <v>1</v>
      </c>
      <c r="O32" s="26">
        <v>0</v>
      </c>
      <c r="P32" s="26">
        <v>1</v>
      </c>
      <c r="Q32" s="26">
        <v>0</v>
      </c>
      <c r="R32" s="26">
        <v>0</v>
      </c>
      <c r="S32" s="26">
        <v>3</v>
      </c>
      <c r="T32" s="26">
        <v>0</v>
      </c>
      <c r="U32" s="26">
        <v>1</v>
      </c>
      <c r="V32" s="26">
        <v>0</v>
      </c>
      <c r="W32" s="26">
        <v>0</v>
      </c>
      <c r="X32" s="26">
        <v>1</v>
      </c>
      <c r="Y32" s="26">
        <v>3</v>
      </c>
      <c r="Z32" s="26">
        <v>0</v>
      </c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2</v>
      </c>
      <c r="F33" s="192">
        <v>14</v>
      </c>
      <c r="G33" s="192">
        <v>12</v>
      </c>
      <c r="H33" s="192">
        <v>2</v>
      </c>
      <c r="I33" s="192">
        <v>0</v>
      </c>
      <c r="J33" s="30">
        <v>11</v>
      </c>
      <c r="K33" s="30">
        <v>8</v>
      </c>
      <c r="L33" s="30">
        <v>0</v>
      </c>
      <c r="M33" s="30">
        <v>2</v>
      </c>
      <c r="N33" s="43">
        <v>1</v>
      </c>
      <c r="O33" s="43">
        <v>0</v>
      </c>
      <c r="P33" s="43">
        <v>1</v>
      </c>
      <c r="Q33" s="43">
        <v>0</v>
      </c>
      <c r="R33" s="43">
        <v>0</v>
      </c>
      <c r="S33" s="43">
        <v>11</v>
      </c>
      <c r="T33" s="43">
        <v>0</v>
      </c>
      <c r="U33" s="43">
        <v>7</v>
      </c>
      <c r="V33" s="43">
        <v>2</v>
      </c>
      <c r="W33" s="43">
        <v>0</v>
      </c>
      <c r="X33" s="43">
        <v>0</v>
      </c>
      <c r="Y33" s="43">
        <v>3</v>
      </c>
      <c r="Z33" s="43">
        <v>0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>
        <v>0</v>
      </c>
      <c r="F34" s="188">
        <v>3</v>
      </c>
      <c r="G34" s="188">
        <v>3</v>
      </c>
      <c r="H34" s="188">
        <v>0</v>
      </c>
      <c r="I34" s="188">
        <v>0</v>
      </c>
      <c r="J34" s="26">
        <v>3</v>
      </c>
      <c r="K34" s="26">
        <v>0</v>
      </c>
      <c r="L34" s="26">
        <v>0</v>
      </c>
      <c r="M34" s="26">
        <v>0</v>
      </c>
      <c r="N34" s="26">
        <v>3</v>
      </c>
      <c r="O34" s="26">
        <v>0</v>
      </c>
      <c r="P34" s="26">
        <v>2</v>
      </c>
      <c r="Q34" s="26">
        <v>1</v>
      </c>
      <c r="R34" s="26">
        <v>0</v>
      </c>
      <c r="S34" s="26">
        <v>3</v>
      </c>
      <c r="T34" s="26">
        <v>0</v>
      </c>
      <c r="U34" s="26">
        <v>2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>
        <v>6</v>
      </c>
      <c r="F35" s="188">
        <v>18</v>
      </c>
      <c r="G35" s="188">
        <v>14</v>
      </c>
      <c r="H35" s="188">
        <v>4</v>
      </c>
      <c r="I35" s="188">
        <v>0</v>
      </c>
      <c r="J35" s="26">
        <v>14</v>
      </c>
      <c r="K35" s="26">
        <v>5</v>
      </c>
      <c r="L35" s="26">
        <v>0</v>
      </c>
      <c r="M35" s="26">
        <v>3</v>
      </c>
      <c r="N35" s="26">
        <v>6</v>
      </c>
      <c r="O35" s="26">
        <v>1</v>
      </c>
      <c r="P35" s="26">
        <v>4</v>
      </c>
      <c r="Q35" s="26">
        <v>1</v>
      </c>
      <c r="R35" s="26">
        <v>0</v>
      </c>
      <c r="S35" s="26">
        <v>14</v>
      </c>
      <c r="T35" s="26">
        <v>0</v>
      </c>
      <c r="U35" s="26">
        <v>13</v>
      </c>
      <c r="V35" s="26">
        <v>0</v>
      </c>
      <c r="W35" s="26">
        <v>0</v>
      </c>
      <c r="X35" s="26">
        <v>0</v>
      </c>
      <c r="Y35" s="26">
        <v>6</v>
      </c>
      <c r="Z35" s="26">
        <v>1</v>
      </c>
    </row>
    <row r="36" spans="1:26" s="32" customFormat="1">
      <c r="A36" s="29" t="s">
        <v>62</v>
      </c>
      <c r="B36" s="364" t="s">
        <v>63</v>
      </c>
      <c r="C36" s="365"/>
      <c r="D36" s="365"/>
      <c r="E36" s="191">
        <v>2</v>
      </c>
      <c r="F36" s="191">
        <v>28</v>
      </c>
      <c r="G36" s="191">
        <v>21</v>
      </c>
      <c r="H36" s="191">
        <v>7</v>
      </c>
      <c r="I36" s="191">
        <v>0</v>
      </c>
      <c r="J36" s="31">
        <v>17</v>
      </c>
      <c r="K36" s="31">
        <v>11</v>
      </c>
      <c r="L36" s="31">
        <v>1</v>
      </c>
      <c r="M36" s="31">
        <v>0</v>
      </c>
      <c r="N36" s="31">
        <v>5</v>
      </c>
      <c r="O36" s="31">
        <v>2</v>
      </c>
      <c r="P36" s="31">
        <v>3</v>
      </c>
      <c r="Q36" s="31">
        <v>0</v>
      </c>
      <c r="R36" s="31">
        <v>0</v>
      </c>
      <c r="S36" s="31">
        <v>17</v>
      </c>
      <c r="T36" s="31">
        <v>0</v>
      </c>
      <c r="U36" s="31">
        <v>14</v>
      </c>
      <c r="V36" s="31">
        <v>1</v>
      </c>
      <c r="W36" s="31">
        <v>0</v>
      </c>
      <c r="X36" s="31">
        <v>0</v>
      </c>
      <c r="Y36" s="31">
        <v>6</v>
      </c>
      <c r="Z36" s="31">
        <v>2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>
        <v>0</v>
      </c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>
        <v>1</v>
      </c>
      <c r="F38" s="188">
        <v>0</v>
      </c>
      <c r="G38" s="188">
        <v>0</v>
      </c>
      <c r="H38" s="188">
        <v>0</v>
      </c>
      <c r="I38" s="188">
        <v>0</v>
      </c>
      <c r="J38" s="26">
        <v>1</v>
      </c>
      <c r="K38" s="26">
        <v>0</v>
      </c>
      <c r="L38" s="26">
        <v>0</v>
      </c>
      <c r="M38" s="26">
        <v>0</v>
      </c>
      <c r="N38" s="26">
        <v>1</v>
      </c>
      <c r="O38" s="26">
        <v>0</v>
      </c>
      <c r="P38" s="26">
        <v>0</v>
      </c>
      <c r="Q38" s="26">
        <v>1</v>
      </c>
      <c r="R38" s="26">
        <v>0</v>
      </c>
      <c r="S38" s="26">
        <v>1</v>
      </c>
      <c r="T38" s="26">
        <v>0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>
        <v>0</v>
      </c>
      <c r="F39" s="188">
        <v>0</v>
      </c>
      <c r="G39" s="188">
        <v>0</v>
      </c>
      <c r="H39" s="188">
        <v>0</v>
      </c>
      <c r="I39" s="188">
        <v>0</v>
      </c>
      <c r="J39" s="188">
        <v>0</v>
      </c>
      <c r="K39" s="188">
        <v>0</v>
      </c>
      <c r="L39" s="188">
        <v>0</v>
      </c>
      <c r="M39" s="188">
        <v>0</v>
      </c>
      <c r="N39" s="188">
        <v>0</v>
      </c>
      <c r="O39" s="188">
        <v>0</v>
      </c>
      <c r="P39" s="188">
        <v>0</v>
      </c>
      <c r="Q39" s="188">
        <v>0</v>
      </c>
      <c r="R39" s="188">
        <v>0</v>
      </c>
      <c r="S39" s="188">
        <v>0</v>
      </c>
      <c r="T39" s="188">
        <v>0</v>
      </c>
      <c r="U39" s="188">
        <v>0</v>
      </c>
      <c r="V39" s="188">
        <v>0</v>
      </c>
      <c r="W39" s="188">
        <v>0</v>
      </c>
      <c r="X39" s="188">
        <v>0</v>
      </c>
      <c r="Y39" s="188">
        <v>0</v>
      </c>
      <c r="Z39" s="188">
        <v>0</v>
      </c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>
        <v>0</v>
      </c>
      <c r="F40" s="188">
        <v>0</v>
      </c>
      <c r="G40" s="188">
        <v>0</v>
      </c>
      <c r="H40" s="188">
        <v>0</v>
      </c>
      <c r="I40" s="188">
        <v>0</v>
      </c>
      <c r="J40" s="188">
        <v>0</v>
      </c>
      <c r="K40" s="188">
        <v>0</v>
      </c>
      <c r="L40" s="188">
        <v>0</v>
      </c>
      <c r="M40" s="188">
        <v>0</v>
      </c>
      <c r="N40" s="188">
        <v>0</v>
      </c>
      <c r="O40" s="188">
        <v>0</v>
      </c>
      <c r="P40" s="188">
        <v>0</v>
      </c>
      <c r="Q40" s="188">
        <v>0</v>
      </c>
      <c r="R40" s="188">
        <v>0</v>
      </c>
      <c r="S40" s="188">
        <v>0</v>
      </c>
      <c r="T40" s="188">
        <v>0</v>
      </c>
      <c r="U40" s="188">
        <v>0</v>
      </c>
      <c r="V40" s="188">
        <v>0</v>
      </c>
      <c r="W40" s="188">
        <v>0</v>
      </c>
      <c r="X40" s="188">
        <v>0</v>
      </c>
      <c r="Y40" s="188">
        <v>0</v>
      </c>
      <c r="Z40" s="188">
        <v>0</v>
      </c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>
        <v>0</v>
      </c>
      <c r="F41" s="192">
        <v>3</v>
      </c>
      <c r="G41" s="192">
        <v>2</v>
      </c>
      <c r="H41" s="192">
        <v>1</v>
      </c>
      <c r="I41" s="192">
        <v>0</v>
      </c>
      <c r="J41" s="30">
        <v>2</v>
      </c>
      <c r="K41" s="30">
        <v>1</v>
      </c>
      <c r="L41" s="30">
        <v>1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2</v>
      </c>
      <c r="T41" s="30">
        <v>0</v>
      </c>
      <c r="U41" s="30">
        <v>1</v>
      </c>
      <c r="V41" s="30">
        <v>1</v>
      </c>
      <c r="W41" s="30">
        <v>0</v>
      </c>
      <c r="X41" s="30">
        <v>0</v>
      </c>
      <c r="Y41" s="30">
        <v>0</v>
      </c>
      <c r="Z41" s="30">
        <v>0</v>
      </c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>
        <v>0</v>
      </c>
      <c r="F42" s="192">
        <v>0</v>
      </c>
      <c r="G42" s="192">
        <v>0</v>
      </c>
      <c r="H42" s="192">
        <v>0</v>
      </c>
      <c r="I42" s="192">
        <v>0</v>
      </c>
      <c r="J42" s="192">
        <v>0</v>
      </c>
      <c r="K42" s="192">
        <v>0</v>
      </c>
      <c r="L42" s="192">
        <v>0</v>
      </c>
      <c r="M42" s="192">
        <v>0</v>
      </c>
      <c r="N42" s="192">
        <v>0</v>
      </c>
      <c r="O42" s="192">
        <v>0</v>
      </c>
      <c r="P42" s="192">
        <v>0</v>
      </c>
      <c r="Q42" s="192">
        <v>0</v>
      </c>
      <c r="R42" s="192">
        <v>0</v>
      </c>
      <c r="S42" s="192">
        <v>0</v>
      </c>
      <c r="T42" s="192">
        <v>0</v>
      </c>
      <c r="U42" s="192">
        <v>0</v>
      </c>
      <c r="V42" s="192">
        <v>0</v>
      </c>
      <c r="W42" s="192">
        <v>0</v>
      </c>
      <c r="X42" s="192">
        <v>1</v>
      </c>
      <c r="Y42" s="192">
        <v>0</v>
      </c>
      <c r="Z42" s="192">
        <v>0</v>
      </c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>
        <v>0</v>
      </c>
      <c r="F43" s="188">
        <v>4</v>
      </c>
      <c r="G43" s="188">
        <v>4</v>
      </c>
      <c r="H43" s="188">
        <v>0</v>
      </c>
      <c r="I43" s="188">
        <v>0</v>
      </c>
      <c r="J43" s="26">
        <v>2</v>
      </c>
      <c r="K43" s="26">
        <v>1</v>
      </c>
      <c r="L43" s="26">
        <v>0</v>
      </c>
      <c r="M43" s="26">
        <v>1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2</v>
      </c>
      <c r="T43" s="26">
        <v>0</v>
      </c>
      <c r="U43" s="26">
        <v>2</v>
      </c>
      <c r="V43" s="26">
        <v>0</v>
      </c>
      <c r="W43" s="26">
        <v>0</v>
      </c>
      <c r="X43" s="26">
        <v>0</v>
      </c>
      <c r="Y43" s="26">
        <v>2</v>
      </c>
      <c r="Z43" s="26">
        <v>0</v>
      </c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>
        <v>0</v>
      </c>
      <c r="F44" s="188">
        <v>0</v>
      </c>
      <c r="G44" s="188">
        <v>0</v>
      </c>
      <c r="H44" s="188">
        <v>0</v>
      </c>
      <c r="I44" s="188">
        <v>0</v>
      </c>
      <c r="J44" s="188">
        <v>0</v>
      </c>
      <c r="K44" s="188">
        <v>0</v>
      </c>
      <c r="L44" s="188">
        <v>0</v>
      </c>
      <c r="M44" s="188">
        <v>0</v>
      </c>
      <c r="N44" s="188">
        <v>0</v>
      </c>
      <c r="O44" s="188">
        <v>0</v>
      </c>
      <c r="P44" s="188">
        <v>0</v>
      </c>
      <c r="Q44" s="188">
        <v>0</v>
      </c>
      <c r="R44" s="188">
        <v>0</v>
      </c>
      <c r="S44" s="188">
        <v>0</v>
      </c>
      <c r="T44" s="188">
        <v>0</v>
      </c>
      <c r="U44" s="188">
        <v>0</v>
      </c>
      <c r="V44" s="188">
        <v>0</v>
      </c>
      <c r="W44" s="188">
        <v>0</v>
      </c>
      <c r="X44" s="188">
        <v>0</v>
      </c>
      <c r="Y44" s="188">
        <v>0</v>
      </c>
      <c r="Z44" s="188">
        <v>0</v>
      </c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>
        <v>0</v>
      </c>
      <c r="F45" s="188">
        <v>0</v>
      </c>
      <c r="G45" s="188">
        <v>0</v>
      </c>
      <c r="H45" s="188">
        <v>0</v>
      </c>
      <c r="I45" s="188">
        <v>0</v>
      </c>
      <c r="J45" s="188">
        <v>0</v>
      </c>
      <c r="K45" s="188">
        <v>0</v>
      </c>
      <c r="L45" s="188">
        <v>0</v>
      </c>
      <c r="M45" s="188">
        <v>0</v>
      </c>
      <c r="N45" s="188">
        <v>0</v>
      </c>
      <c r="O45" s="188">
        <v>0</v>
      </c>
      <c r="P45" s="188">
        <v>0</v>
      </c>
      <c r="Q45" s="188">
        <v>0</v>
      </c>
      <c r="R45" s="188">
        <v>0</v>
      </c>
      <c r="S45" s="188">
        <v>0</v>
      </c>
      <c r="T45" s="188">
        <v>0</v>
      </c>
      <c r="U45" s="188">
        <v>0</v>
      </c>
      <c r="V45" s="188">
        <v>0</v>
      </c>
      <c r="W45" s="188">
        <v>0</v>
      </c>
      <c r="X45" s="188">
        <v>0</v>
      </c>
      <c r="Y45" s="188">
        <v>0</v>
      </c>
      <c r="Z45" s="188">
        <v>0</v>
      </c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>
        <v>0</v>
      </c>
      <c r="F46" s="188">
        <v>5</v>
      </c>
      <c r="G46" s="188">
        <v>4</v>
      </c>
      <c r="H46" s="188">
        <v>0</v>
      </c>
      <c r="I46" s="188">
        <v>1</v>
      </c>
      <c r="J46" s="26">
        <v>4</v>
      </c>
      <c r="K46" s="26">
        <v>4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4</v>
      </c>
      <c r="T46" s="26">
        <v>0</v>
      </c>
      <c r="U46" s="26">
        <v>4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>
        <v>1</v>
      </c>
      <c r="F47" s="188">
        <v>0</v>
      </c>
      <c r="G47" s="188">
        <v>0</v>
      </c>
      <c r="H47" s="188">
        <v>0</v>
      </c>
      <c r="I47" s="188">
        <v>0</v>
      </c>
      <c r="J47" s="26">
        <v>1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</v>
      </c>
      <c r="T47" s="26">
        <v>0</v>
      </c>
      <c r="U47" s="26">
        <v>1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</row>
    <row r="48" spans="1:26" s="24" customFormat="1">
      <c r="A48" s="27" t="s">
        <v>86</v>
      </c>
      <c r="B48" s="355" t="s">
        <v>63</v>
      </c>
      <c r="C48" s="356"/>
      <c r="D48" s="357"/>
      <c r="E48" s="188">
        <v>0</v>
      </c>
      <c r="F48" s="188">
        <v>3</v>
      </c>
      <c r="G48" s="188">
        <v>2</v>
      </c>
      <c r="H48" s="188">
        <v>1</v>
      </c>
      <c r="I48" s="188">
        <v>0</v>
      </c>
      <c r="J48" s="26">
        <v>1</v>
      </c>
      <c r="K48" s="26">
        <v>1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1</v>
      </c>
      <c r="T48" s="26">
        <v>0</v>
      </c>
      <c r="U48" s="26">
        <v>1</v>
      </c>
      <c r="V48" s="26">
        <v>1</v>
      </c>
      <c r="W48" s="26">
        <v>0</v>
      </c>
      <c r="X48" s="26">
        <v>0</v>
      </c>
      <c r="Y48" s="26">
        <v>1</v>
      </c>
      <c r="Z48" s="26">
        <v>0</v>
      </c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>
        <v>0</v>
      </c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>
        <v>0</v>
      </c>
      <c r="F50" s="188">
        <v>0</v>
      </c>
      <c r="G50" s="188">
        <v>0</v>
      </c>
      <c r="H50" s="188">
        <v>0</v>
      </c>
      <c r="I50" s="188">
        <v>0</v>
      </c>
      <c r="J50" s="188">
        <v>0</v>
      </c>
      <c r="K50" s="188">
        <v>0</v>
      </c>
      <c r="L50" s="188">
        <v>0</v>
      </c>
      <c r="M50" s="188">
        <v>0</v>
      </c>
      <c r="N50" s="188">
        <v>0</v>
      </c>
      <c r="O50" s="188">
        <v>0</v>
      </c>
      <c r="P50" s="188">
        <v>0</v>
      </c>
      <c r="Q50" s="188">
        <v>0</v>
      </c>
      <c r="R50" s="188">
        <v>0</v>
      </c>
      <c r="S50" s="188">
        <v>0</v>
      </c>
      <c r="T50" s="188">
        <v>0</v>
      </c>
      <c r="U50" s="188">
        <v>0</v>
      </c>
      <c r="V50" s="188">
        <v>0</v>
      </c>
      <c r="W50" s="188">
        <v>0</v>
      </c>
      <c r="X50" s="188">
        <v>0</v>
      </c>
      <c r="Y50" s="188">
        <v>0</v>
      </c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>
        <v>0</v>
      </c>
      <c r="F51" s="188">
        <v>0</v>
      </c>
      <c r="G51" s="188">
        <v>0</v>
      </c>
      <c r="H51" s="188">
        <v>0</v>
      </c>
      <c r="I51" s="188">
        <v>0</v>
      </c>
      <c r="J51" s="188">
        <v>0</v>
      </c>
      <c r="K51" s="188">
        <v>0</v>
      </c>
      <c r="L51" s="188">
        <v>0</v>
      </c>
      <c r="M51" s="188">
        <v>0</v>
      </c>
      <c r="N51" s="188">
        <v>0</v>
      </c>
      <c r="O51" s="188">
        <v>0</v>
      </c>
      <c r="P51" s="188">
        <v>0</v>
      </c>
      <c r="Q51" s="188">
        <v>0</v>
      </c>
      <c r="R51" s="188">
        <v>0</v>
      </c>
      <c r="S51" s="188">
        <v>0</v>
      </c>
      <c r="T51" s="188">
        <v>0</v>
      </c>
      <c r="U51" s="188">
        <v>0</v>
      </c>
      <c r="V51" s="188">
        <v>0</v>
      </c>
      <c r="W51" s="188">
        <v>0</v>
      </c>
      <c r="X51" s="188">
        <v>0</v>
      </c>
      <c r="Y51" s="188">
        <v>0</v>
      </c>
      <c r="Z51" s="188">
        <v>0</v>
      </c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>
        <v>0</v>
      </c>
      <c r="F52" s="188">
        <v>1</v>
      </c>
      <c r="G52" s="188">
        <v>0</v>
      </c>
      <c r="H52" s="188">
        <v>1</v>
      </c>
      <c r="I52" s="188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>
        <v>0</v>
      </c>
      <c r="F53" s="192">
        <v>0</v>
      </c>
      <c r="G53" s="192">
        <v>0</v>
      </c>
      <c r="H53" s="192">
        <v>0</v>
      </c>
      <c r="I53" s="192">
        <v>0</v>
      </c>
      <c r="J53" s="192">
        <v>0</v>
      </c>
      <c r="K53" s="192">
        <v>0</v>
      </c>
      <c r="L53" s="192">
        <v>0</v>
      </c>
      <c r="M53" s="192">
        <v>0</v>
      </c>
      <c r="N53" s="192">
        <v>0</v>
      </c>
      <c r="O53" s="192">
        <v>0</v>
      </c>
      <c r="P53" s="192">
        <v>0</v>
      </c>
      <c r="Q53" s="192">
        <v>0</v>
      </c>
      <c r="R53" s="192">
        <v>0</v>
      </c>
      <c r="S53" s="192">
        <v>0</v>
      </c>
      <c r="T53" s="192">
        <v>0</v>
      </c>
      <c r="U53" s="192">
        <v>0</v>
      </c>
      <c r="V53" s="192">
        <v>0</v>
      </c>
      <c r="W53" s="192">
        <v>0</v>
      </c>
      <c r="X53" s="192">
        <v>0</v>
      </c>
      <c r="Y53" s="192">
        <v>0</v>
      </c>
      <c r="Z53" s="192">
        <v>0</v>
      </c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>
        <v>0</v>
      </c>
      <c r="F54" s="191">
        <v>0</v>
      </c>
      <c r="G54" s="191">
        <v>0</v>
      </c>
      <c r="H54" s="191">
        <v>0</v>
      </c>
      <c r="I54" s="191">
        <v>0</v>
      </c>
      <c r="J54" s="191">
        <v>0</v>
      </c>
      <c r="K54" s="191">
        <v>0</v>
      </c>
      <c r="L54" s="191">
        <v>0</v>
      </c>
      <c r="M54" s="191">
        <v>0</v>
      </c>
      <c r="N54" s="191">
        <v>0</v>
      </c>
      <c r="O54" s="191">
        <v>0</v>
      </c>
      <c r="P54" s="191">
        <v>0</v>
      </c>
      <c r="Q54" s="191">
        <v>0</v>
      </c>
      <c r="R54" s="191">
        <v>0</v>
      </c>
      <c r="S54" s="191">
        <v>0</v>
      </c>
      <c r="T54" s="191">
        <v>0</v>
      </c>
      <c r="U54" s="191">
        <v>0</v>
      </c>
      <c r="V54" s="191">
        <v>0</v>
      </c>
      <c r="W54" s="191">
        <v>0</v>
      </c>
      <c r="X54" s="191">
        <v>0</v>
      </c>
      <c r="Y54" s="191">
        <v>0</v>
      </c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>
        <v>0</v>
      </c>
      <c r="F55" s="188">
        <v>4</v>
      </c>
      <c r="G55" s="188">
        <v>4</v>
      </c>
      <c r="H55" s="188">
        <v>0</v>
      </c>
      <c r="I55" s="188">
        <v>0</v>
      </c>
      <c r="J55" s="26">
        <v>2</v>
      </c>
      <c r="K55" s="26">
        <v>2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1</v>
      </c>
      <c r="S55" s="26">
        <v>3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1</v>
      </c>
      <c r="Z55" s="26">
        <v>0</v>
      </c>
    </row>
    <row r="56" spans="1:26" s="24" customFormat="1">
      <c r="A56" s="27" t="s">
        <v>101</v>
      </c>
      <c r="B56" s="355" t="s">
        <v>63</v>
      </c>
      <c r="C56" s="356"/>
      <c r="D56" s="357"/>
      <c r="E56" s="188">
        <v>1</v>
      </c>
      <c r="F56" s="188">
        <v>2</v>
      </c>
      <c r="G56" s="188">
        <v>2</v>
      </c>
      <c r="H56" s="188">
        <v>0</v>
      </c>
      <c r="I56" s="188">
        <v>0</v>
      </c>
      <c r="J56" s="26">
        <v>1</v>
      </c>
      <c r="K56" s="26">
        <v>0</v>
      </c>
      <c r="L56" s="26">
        <v>1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1</v>
      </c>
      <c r="T56" s="26">
        <v>0</v>
      </c>
      <c r="U56" s="26">
        <v>1</v>
      </c>
      <c r="V56" s="26">
        <v>0</v>
      </c>
      <c r="W56" s="26">
        <v>0</v>
      </c>
      <c r="X56" s="26">
        <v>0</v>
      </c>
      <c r="Y56" s="26">
        <v>2</v>
      </c>
      <c r="Z56" s="26">
        <v>0</v>
      </c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34">
        <v>0</v>
      </c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6</v>
      </c>
      <c r="F58" s="188">
        <v>62</v>
      </c>
      <c r="G58" s="188">
        <v>61</v>
      </c>
      <c r="H58" s="188">
        <v>1</v>
      </c>
      <c r="I58" s="188">
        <v>0</v>
      </c>
      <c r="J58" s="26">
        <v>56</v>
      </c>
      <c r="K58" s="26">
        <v>49</v>
      </c>
      <c r="L58" s="26">
        <v>0</v>
      </c>
      <c r="M58" s="26">
        <v>1</v>
      </c>
      <c r="N58" s="26">
        <v>6</v>
      </c>
      <c r="O58" s="26">
        <v>0</v>
      </c>
      <c r="P58" s="26">
        <v>6</v>
      </c>
      <c r="Q58" s="26">
        <v>0</v>
      </c>
      <c r="R58" s="26">
        <v>0</v>
      </c>
      <c r="S58" s="26">
        <v>56</v>
      </c>
      <c r="T58" s="26">
        <v>0</v>
      </c>
      <c r="U58" s="26">
        <v>54</v>
      </c>
      <c r="V58" s="26">
        <v>0</v>
      </c>
      <c r="W58" s="26">
        <v>0</v>
      </c>
      <c r="X58" s="26">
        <v>0</v>
      </c>
      <c r="Y58" s="26">
        <v>11</v>
      </c>
      <c r="Z58" s="26">
        <v>3</v>
      </c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1</v>
      </c>
      <c r="F59" s="188">
        <v>39</v>
      </c>
      <c r="G59" s="188">
        <v>38</v>
      </c>
      <c r="H59" s="188">
        <v>1</v>
      </c>
      <c r="I59" s="188">
        <v>0</v>
      </c>
      <c r="J59" s="26">
        <v>38</v>
      </c>
      <c r="K59" s="26">
        <v>28</v>
      </c>
      <c r="L59" s="26">
        <v>9</v>
      </c>
      <c r="M59" s="26">
        <v>0</v>
      </c>
      <c r="N59" s="26">
        <v>1</v>
      </c>
      <c r="O59" s="26">
        <v>0</v>
      </c>
      <c r="P59" s="26">
        <v>1</v>
      </c>
      <c r="Q59" s="26">
        <v>0</v>
      </c>
      <c r="R59" s="26">
        <v>0</v>
      </c>
      <c r="S59" s="26">
        <v>38</v>
      </c>
      <c r="T59" s="26">
        <v>0</v>
      </c>
      <c r="U59" s="26">
        <v>30</v>
      </c>
      <c r="V59" s="26">
        <v>0</v>
      </c>
      <c r="W59" s="26">
        <v>0</v>
      </c>
      <c r="X59" s="26">
        <v>0</v>
      </c>
      <c r="Y59" s="26">
        <v>1</v>
      </c>
      <c r="Z59" s="26">
        <v>0</v>
      </c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>
        <v>0</v>
      </c>
      <c r="F60" s="188">
        <v>7</v>
      </c>
      <c r="G60" s="188">
        <v>6</v>
      </c>
      <c r="H60" s="188">
        <v>1</v>
      </c>
      <c r="I60" s="188">
        <v>0</v>
      </c>
      <c r="J60" s="26">
        <v>6</v>
      </c>
      <c r="K60" s="26">
        <v>5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6</v>
      </c>
      <c r="T60" s="26">
        <v>0</v>
      </c>
      <c r="U60" s="26">
        <v>5</v>
      </c>
      <c r="V60" s="26">
        <v>0</v>
      </c>
      <c r="W60" s="26">
        <v>0</v>
      </c>
      <c r="X60" s="26">
        <v>0</v>
      </c>
      <c r="Y60" s="26">
        <v>0</v>
      </c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>
        <v>1</v>
      </c>
      <c r="F61" s="188">
        <v>3</v>
      </c>
      <c r="G61" s="188">
        <v>3</v>
      </c>
      <c r="H61" s="188">
        <v>0</v>
      </c>
      <c r="I61" s="188">
        <v>0</v>
      </c>
      <c r="J61" s="26">
        <v>3</v>
      </c>
      <c r="K61" s="26">
        <v>1</v>
      </c>
      <c r="L61" s="26">
        <v>0</v>
      </c>
      <c r="M61" s="26">
        <v>0</v>
      </c>
      <c r="N61" s="26">
        <v>2</v>
      </c>
      <c r="O61" s="26">
        <v>0</v>
      </c>
      <c r="P61" s="26">
        <v>2</v>
      </c>
      <c r="Q61" s="26">
        <v>0</v>
      </c>
      <c r="R61" s="26">
        <v>0</v>
      </c>
      <c r="S61" s="26">
        <v>3</v>
      </c>
      <c r="T61" s="26">
        <v>0</v>
      </c>
      <c r="U61" s="26">
        <v>2</v>
      </c>
      <c r="V61" s="26">
        <v>0</v>
      </c>
      <c r="W61" s="26">
        <v>0</v>
      </c>
      <c r="X61" s="26">
        <v>0</v>
      </c>
      <c r="Y61" s="26">
        <v>1</v>
      </c>
      <c r="Z61" s="26">
        <v>0</v>
      </c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188">
        <v>0</v>
      </c>
      <c r="W62" s="188">
        <v>0</v>
      </c>
      <c r="X62" s="188">
        <v>0</v>
      </c>
      <c r="Y62" s="188">
        <v>0</v>
      </c>
      <c r="Z62" s="188">
        <v>0</v>
      </c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>
        <v>1</v>
      </c>
      <c r="F63" s="188">
        <v>3</v>
      </c>
      <c r="G63" s="188">
        <v>3</v>
      </c>
      <c r="H63" s="188">
        <v>0</v>
      </c>
      <c r="I63" s="188">
        <v>0</v>
      </c>
      <c r="J63" s="26">
        <v>4</v>
      </c>
      <c r="K63" s="26">
        <v>4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4</v>
      </c>
      <c r="T63" s="26">
        <v>0</v>
      </c>
      <c r="U63" s="26">
        <v>4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>
        <v>2</v>
      </c>
      <c r="F64" s="188">
        <v>0</v>
      </c>
      <c r="G64" s="188">
        <v>0</v>
      </c>
      <c r="H64" s="188">
        <v>0</v>
      </c>
      <c r="I64" s="188">
        <v>0</v>
      </c>
      <c r="J64" s="26">
        <v>2</v>
      </c>
      <c r="K64" s="26">
        <v>2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2</v>
      </c>
      <c r="T64" s="26">
        <v>0</v>
      </c>
      <c r="U64" s="26">
        <v>2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>
        <v>0</v>
      </c>
      <c r="F65" s="188">
        <v>7</v>
      </c>
      <c r="G65" s="188">
        <v>7</v>
      </c>
      <c r="H65" s="188">
        <v>0</v>
      </c>
      <c r="I65" s="188">
        <v>0</v>
      </c>
      <c r="J65" s="26">
        <v>5</v>
      </c>
      <c r="K65" s="26">
        <v>3</v>
      </c>
      <c r="L65" s="26">
        <v>0</v>
      </c>
      <c r="M65" s="26">
        <v>2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5</v>
      </c>
      <c r="T65" s="26">
        <v>0</v>
      </c>
      <c r="U65" s="26">
        <v>4</v>
      </c>
      <c r="V65" s="26">
        <v>0</v>
      </c>
      <c r="W65" s="26">
        <v>0</v>
      </c>
      <c r="X65" s="26">
        <v>0</v>
      </c>
      <c r="Y65" s="26">
        <v>2</v>
      </c>
      <c r="Z65" s="26">
        <v>1</v>
      </c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>
        <v>0</v>
      </c>
      <c r="F66" s="188">
        <v>1</v>
      </c>
      <c r="G66" s="188">
        <v>1</v>
      </c>
      <c r="H66" s="188">
        <v>0</v>
      </c>
      <c r="I66" s="188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1</v>
      </c>
      <c r="Z66" s="26">
        <v>0</v>
      </c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>
        <v>0</v>
      </c>
      <c r="F67" s="188">
        <v>3</v>
      </c>
      <c r="G67" s="188">
        <v>3</v>
      </c>
      <c r="H67" s="188">
        <v>0</v>
      </c>
      <c r="I67" s="188">
        <v>0</v>
      </c>
      <c r="J67" s="26">
        <v>3</v>
      </c>
      <c r="K67" s="26">
        <v>1</v>
      </c>
      <c r="L67" s="26">
        <v>0</v>
      </c>
      <c r="M67" s="26">
        <v>0</v>
      </c>
      <c r="N67" s="26">
        <v>2</v>
      </c>
      <c r="O67" s="26">
        <v>1</v>
      </c>
      <c r="P67" s="26">
        <v>1</v>
      </c>
      <c r="Q67" s="26">
        <v>0</v>
      </c>
      <c r="R67" s="26">
        <v>0</v>
      </c>
      <c r="S67" s="26">
        <v>3</v>
      </c>
      <c r="T67" s="26">
        <v>0</v>
      </c>
      <c r="U67" s="26">
        <v>3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>
        <v>1</v>
      </c>
      <c r="F68" s="188">
        <v>1</v>
      </c>
      <c r="G68" s="188">
        <v>1</v>
      </c>
      <c r="H68" s="188">
        <v>0</v>
      </c>
      <c r="I68" s="188">
        <v>0</v>
      </c>
      <c r="J68" s="26">
        <v>2</v>
      </c>
      <c r="K68" s="26">
        <v>0</v>
      </c>
      <c r="L68" s="26">
        <v>1</v>
      </c>
      <c r="M68" s="26">
        <v>1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2</v>
      </c>
      <c r="T68" s="26">
        <v>0</v>
      </c>
      <c r="U68" s="26">
        <v>2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>
        <v>0</v>
      </c>
      <c r="F69" s="188">
        <v>0</v>
      </c>
      <c r="G69" s="188">
        <v>0</v>
      </c>
      <c r="H69" s="188">
        <v>0</v>
      </c>
      <c r="I69" s="188">
        <v>0</v>
      </c>
      <c r="J69" s="188">
        <v>0</v>
      </c>
      <c r="K69" s="188">
        <v>0</v>
      </c>
      <c r="L69" s="188">
        <v>0</v>
      </c>
      <c r="M69" s="188">
        <v>0</v>
      </c>
      <c r="N69" s="188">
        <v>0</v>
      </c>
      <c r="O69" s="188">
        <v>0</v>
      </c>
      <c r="P69" s="188">
        <v>0</v>
      </c>
      <c r="Q69" s="188">
        <v>0</v>
      </c>
      <c r="R69" s="188">
        <v>0</v>
      </c>
      <c r="S69" s="188">
        <v>0</v>
      </c>
      <c r="T69" s="188">
        <v>0</v>
      </c>
      <c r="U69" s="188">
        <v>0</v>
      </c>
      <c r="V69" s="188">
        <v>0</v>
      </c>
      <c r="W69" s="188">
        <v>0</v>
      </c>
      <c r="X69" s="188">
        <v>0</v>
      </c>
      <c r="Y69" s="188">
        <v>0</v>
      </c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>
        <v>2</v>
      </c>
      <c r="F70" s="188">
        <v>1</v>
      </c>
      <c r="G70" s="188">
        <v>1</v>
      </c>
      <c r="H70" s="188">
        <v>0</v>
      </c>
      <c r="I70" s="188">
        <v>0</v>
      </c>
      <c r="J70" s="26">
        <v>1</v>
      </c>
      <c r="K70" s="26">
        <v>1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1</v>
      </c>
      <c r="T70" s="26">
        <v>0</v>
      </c>
      <c r="U70" s="26">
        <v>1</v>
      </c>
      <c r="V70" s="26">
        <v>0</v>
      </c>
      <c r="W70" s="26">
        <v>0</v>
      </c>
      <c r="X70" s="26">
        <v>0</v>
      </c>
      <c r="Y70" s="26">
        <v>2</v>
      </c>
      <c r="Z70" s="26">
        <v>2</v>
      </c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>
        <v>0</v>
      </c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>
        <v>0</v>
      </c>
      <c r="F72" s="188">
        <v>0</v>
      </c>
      <c r="G72" s="188">
        <v>0</v>
      </c>
      <c r="H72" s="188">
        <v>0</v>
      </c>
      <c r="I72" s="188">
        <v>0</v>
      </c>
      <c r="J72" s="188">
        <v>0</v>
      </c>
      <c r="K72" s="188">
        <v>0</v>
      </c>
      <c r="L72" s="188">
        <v>0</v>
      </c>
      <c r="M72" s="188">
        <v>0</v>
      </c>
      <c r="N72" s="188">
        <v>0</v>
      </c>
      <c r="O72" s="188">
        <v>0</v>
      </c>
      <c r="P72" s="188">
        <v>0</v>
      </c>
      <c r="Q72" s="188">
        <v>0</v>
      </c>
      <c r="R72" s="188">
        <v>0</v>
      </c>
      <c r="S72" s="188">
        <v>0</v>
      </c>
      <c r="T72" s="188">
        <v>0</v>
      </c>
      <c r="U72" s="188">
        <v>0</v>
      </c>
      <c r="V72" s="188">
        <v>0</v>
      </c>
      <c r="W72" s="188">
        <v>0</v>
      </c>
      <c r="X72" s="188">
        <v>0</v>
      </c>
      <c r="Y72" s="188">
        <v>0</v>
      </c>
      <c r="Z72" s="188">
        <v>0</v>
      </c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>
        <v>0</v>
      </c>
      <c r="F73" s="188">
        <v>0</v>
      </c>
      <c r="G73" s="188">
        <v>0</v>
      </c>
      <c r="H73" s="188">
        <v>0</v>
      </c>
      <c r="I73" s="188">
        <v>0</v>
      </c>
      <c r="J73" s="188">
        <v>0</v>
      </c>
      <c r="K73" s="188">
        <v>0</v>
      </c>
      <c r="L73" s="188">
        <v>0</v>
      </c>
      <c r="M73" s="188">
        <v>0</v>
      </c>
      <c r="N73" s="188">
        <v>0</v>
      </c>
      <c r="O73" s="188">
        <v>0</v>
      </c>
      <c r="P73" s="188">
        <v>0</v>
      </c>
      <c r="Q73" s="188">
        <v>0</v>
      </c>
      <c r="R73" s="188">
        <v>0</v>
      </c>
      <c r="S73" s="188">
        <v>0</v>
      </c>
      <c r="T73" s="188">
        <v>0</v>
      </c>
      <c r="U73" s="188">
        <v>0</v>
      </c>
      <c r="V73" s="188">
        <v>0</v>
      </c>
      <c r="W73" s="188">
        <v>0</v>
      </c>
      <c r="X73" s="188">
        <v>0</v>
      </c>
      <c r="Y73" s="188">
        <v>0</v>
      </c>
      <c r="Z73" s="188">
        <v>0</v>
      </c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>
        <v>0</v>
      </c>
      <c r="F74" s="188">
        <v>0</v>
      </c>
      <c r="G74" s="188">
        <v>0</v>
      </c>
      <c r="H74" s="188">
        <v>0</v>
      </c>
      <c r="I74" s="188">
        <v>0</v>
      </c>
      <c r="J74" s="188">
        <v>0</v>
      </c>
      <c r="K74" s="188">
        <v>0</v>
      </c>
      <c r="L74" s="188">
        <v>0</v>
      </c>
      <c r="M74" s="188">
        <v>0</v>
      </c>
      <c r="N74" s="188">
        <v>0</v>
      </c>
      <c r="O74" s="188">
        <v>0</v>
      </c>
      <c r="P74" s="188">
        <v>0</v>
      </c>
      <c r="Q74" s="188">
        <v>0</v>
      </c>
      <c r="R74" s="188">
        <v>0</v>
      </c>
      <c r="S74" s="188">
        <v>0</v>
      </c>
      <c r="T74" s="188">
        <v>0</v>
      </c>
      <c r="U74" s="188">
        <v>0</v>
      </c>
      <c r="V74" s="188">
        <v>0</v>
      </c>
      <c r="W74" s="188">
        <v>0</v>
      </c>
      <c r="X74" s="188">
        <v>0</v>
      </c>
      <c r="Y74" s="188">
        <v>0</v>
      </c>
      <c r="Z74" s="188">
        <v>0</v>
      </c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>
        <v>0</v>
      </c>
      <c r="F75" s="188">
        <v>0</v>
      </c>
      <c r="G75" s="188">
        <v>0</v>
      </c>
      <c r="H75" s="188">
        <v>0</v>
      </c>
      <c r="I75" s="188">
        <v>0</v>
      </c>
      <c r="J75" s="188">
        <v>0</v>
      </c>
      <c r="K75" s="188">
        <v>0</v>
      </c>
      <c r="L75" s="188">
        <v>0</v>
      </c>
      <c r="M75" s="188">
        <v>0</v>
      </c>
      <c r="N75" s="188">
        <v>0</v>
      </c>
      <c r="O75" s="188">
        <v>0</v>
      </c>
      <c r="P75" s="188">
        <v>0</v>
      </c>
      <c r="Q75" s="188">
        <v>0</v>
      </c>
      <c r="R75" s="188">
        <v>0</v>
      </c>
      <c r="S75" s="188">
        <v>0</v>
      </c>
      <c r="T75" s="188">
        <v>0</v>
      </c>
      <c r="U75" s="188">
        <v>0</v>
      </c>
      <c r="V75" s="188">
        <v>0</v>
      </c>
      <c r="W75" s="188">
        <v>0</v>
      </c>
      <c r="X75" s="188">
        <v>0</v>
      </c>
      <c r="Y75" s="188">
        <v>0</v>
      </c>
      <c r="Z75" s="188">
        <v>0</v>
      </c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>
        <v>0</v>
      </c>
      <c r="F76" s="188">
        <v>0</v>
      </c>
      <c r="G76" s="188">
        <v>0</v>
      </c>
      <c r="H76" s="188">
        <v>0</v>
      </c>
      <c r="I76" s="188">
        <v>0</v>
      </c>
      <c r="J76" s="188">
        <v>0</v>
      </c>
      <c r="K76" s="188">
        <v>0</v>
      </c>
      <c r="L76" s="188">
        <v>0</v>
      </c>
      <c r="M76" s="188">
        <v>0</v>
      </c>
      <c r="N76" s="188">
        <v>0</v>
      </c>
      <c r="O76" s="188">
        <v>0</v>
      </c>
      <c r="P76" s="188">
        <v>0</v>
      </c>
      <c r="Q76" s="188">
        <v>0</v>
      </c>
      <c r="R76" s="188">
        <v>0</v>
      </c>
      <c r="S76" s="188">
        <v>0</v>
      </c>
      <c r="T76" s="188">
        <v>0</v>
      </c>
      <c r="U76" s="188">
        <v>0</v>
      </c>
      <c r="V76" s="188">
        <v>0</v>
      </c>
      <c r="W76" s="188">
        <v>0</v>
      </c>
      <c r="X76" s="188">
        <v>0</v>
      </c>
      <c r="Y76" s="188">
        <v>0</v>
      </c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>
        <v>0</v>
      </c>
      <c r="F77" s="188">
        <v>0</v>
      </c>
      <c r="G77" s="188">
        <v>0</v>
      </c>
      <c r="H77" s="188">
        <v>0</v>
      </c>
      <c r="I77" s="188">
        <v>0</v>
      </c>
      <c r="J77" s="188">
        <v>0</v>
      </c>
      <c r="K77" s="188">
        <v>0</v>
      </c>
      <c r="L77" s="188">
        <v>0</v>
      </c>
      <c r="M77" s="188">
        <v>0</v>
      </c>
      <c r="N77" s="188">
        <v>0</v>
      </c>
      <c r="O77" s="188">
        <v>0</v>
      </c>
      <c r="P77" s="188">
        <v>0</v>
      </c>
      <c r="Q77" s="188">
        <v>0</v>
      </c>
      <c r="R77" s="188">
        <v>0</v>
      </c>
      <c r="S77" s="188">
        <v>0</v>
      </c>
      <c r="T77" s="188">
        <v>0</v>
      </c>
      <c r="U77" s="188">
        <v>0</v>
      </c>
      <c r="V77" s="188">
        <v>0</v>
      </c>
      <c r="W77" s="188">
        <v>0</v>
      </c>
      <c r="X77" s="188">
        <v>0</v>
      </c>
      <c r="Y77" s="188">
        <v>0</v>
      </c>
      <c r="Z77" s="188">
        <v>0</v>
      </c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188">
        <v>0</v>
      </c>
      <c r="F78" s="188">
        <v>0</v>
      </c>
      <c r="G78" s="188">
        <v>0</v>
      </c>
      <c r="H78" s="188">
        <v>0</v>
      </c>
      <c r="I78" s="188">
        <v>0</v>
      </c>
      <c r="J78" s="188">
        <v>0</v>
      </c>
      <c r="K78" s="188">
        <v>0</v>
      </c>
      <c r="L78" s="188">
        <v>0</v>
      </c>
      <c r="M78" s="188">
        <v>0</v>
      </c>
      <c r="N78" s="188">
        <v>0</v>
      </c>
      <c r="O78" s="188">
        <v>0</v>
      </c>
      <c r="P78" s="188">
        <v>0</v>
      </c>
      <c r="Q78" s="188">
        <v>0</v>
      </c>
      <c r="R78" s="188">
        <v>0</v>
      </c>
      <c r="S78" s="188">
        <v>0</v>
      </c>
      <c r="T78" s="188">
        <v>0</v>
      </c>
      <c r="U78" s="188">
        <v>0</v>
      </c>
      <c r="V78" s="188">
        <v>0</v>
      </c>
      <c r="W78" s="188">
        <v>0</v>
      </c>
      <c r="X78" s="188">
        <v>0</v>
      </c>
      <c r="Y78" s="188">
        <v>0</v>
      </c>
      <c r="Z78" s="188">
        <v>0</v>
      </c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>
        <v>0</v>
      </c>
      <c r="F79" s="188">
        <v>0</v>
      </c>
      <c r="G79" s="188">
        <v>0</v>
      </c>
      <c r="H79" s="188">
        <v>0</v>
      </c>
      <c r="I79" s="188">
        <v>0</v>
      </c>
      <c r="J79" s="188">
        <v>0</v>
      </c>
      <c r="K79" s="188">
        <v>0</v>
      </c>
      <c r="L79" s="188">
        <v>0</v>
      </c>
      <c r="M79" s="188">
        <v>0</v>
      </c>
      <c r="N79" s="188">
        <v>0</v>
      </c>
      <c r="O79" s="188">
        <v>0</v>
      </c>
      <c r="P79" s="188">
        <v>0</v>
      </c>
      <c r="Q79" s="188">
        <v>0</v>
      </c>
      <c r="R79" s="188">
        <v>0</v>
      </c>
      <c r="S79" s="188">
        <v>0</v>
      </c>
      <c r="T79" s="188">
        <v>0</v>
      </c>
      <c r="U79" s="188">
        <v>0</v>
      </c>
      <c r="V79" s="188">
        <v>0</v>
      </c>
      <c r="W79" s="188">
        <v>0</v>
      </c>
      <c r="X79" s="188">
        <v>0</v>
      </c>
      <c r="Y79" s="188">
        <v>0</v>
      </c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>
        <v>0</v>
      </c>
      <c r="F80" s="188">
        <v>7</v>
      </c>
      <c r="G80" s="188">
        <v>6</v>
      </c>
      <c r="H80" s="188">
        <v>1</v>
      </c>
      <c r="I80" s="188">
        <v>0</v>
      </c>
      <c r="J80" s="26">
        <v>5</v>
      </c>
      <c r="K80" s="26">
        <v>1</v>
      </c>
      <c r="L80" s="26">
        <v>0</v>
      </c>
      <c r="M80" s="26">
        <v>3</v>
      </c>
      <c r="N80" s="26">
        <v>1</v>
      </c>
      <c r="O80" s="26">
        <v>0</v>
      </c>
      <c r="P80" s="26">
        <v>1</v>
      </c>
      <c r="Q80" s="26">
        <v>0</v>
      </c>
      <c r="R80" s="26">
        <v>0</v>
      </c>
      <c r="S80" s="26">
        <v>5</v>
      </c>
      <c r="T80" s="26">
        <v>0</v>
      </c>
      <c r="U80" s="26">
        <v>3</v>
      </c>
      <c r="V80" s="26">
        <v>0</v>
      </c>
      <c r="W80" s="26">
        <v>0</v>
      </c>
      <c r="X80" s="26">
        <v>0</v>
      </c>
      <c r="Y80" s="26">
        <v>1</v>
      </c>
      <c r="Z80" s="26">
        <v>0</v>
      </c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188">
        <v>0</v>
      </c>
      <c r="W81" s="188">
        <v>0</v>
      </c>
      <c r="X81" s="188">
        <v>0</v>
      </c>
      <c r="Y81" s="188">
        <v>0</v>
      </c>
      <c r="Z81" s="188">
        <v>0</v>
      </c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188">
        <v>0</v>
      </c>
      <c r="W82" s="188">
        <v>0</v>
      </c>
      <c r="X82" s="188">
        <v>0</v>
      </c>
      <c r="Y82" s="188">
        <v>0</v>
      </c>
      <c r="Z82" s="188">
        <v>0</v>
      </c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>
        <v>1</v>
      </c>
      <c r="F83" s="188">
        <v>4</v>
      </c>
      <c r="G83" s="188">
        <v>4</v>
      </c>
      <c r="H83" s="188">
        <v>0</v>
      </c>
      <c r="I83" s="188">
        <v>0</v>
      </c>
      <c r="J83" s="26">
        <v>3</v>
      </c>
      <c r="K83" s="26">
        <v>0</v>
      </c>
      <c r="L83" s="26">
        <v>0</v>
      </c>
      <c r="M83" s="26">
        <v>0</v>
      </c>
      <c r="N83" s="26">
        <v>3</v>
      </c>
      <c r="O83" s="26">
        <v>1</v>
      </c>
      <c r="P83" s="26">
        <v>1</v>
      </c>
      <c r="Q83" s="26">
        <v>1</v>
      </c>
      <c r="R83" s="26">
        <v>0</v>
      </c>
      <c r="S83" s="26">
        <v>3</v>
      </c>
      <c r="T83" s="26">
        <v>0</v>
      </c>
      <c r="U83" s="26">
        <v>3</v>
      </c>
      <c r="V83" s="26">
        <v>0</v>
      </c>
      <c r="W83" s="26">
        <v>0</v>
      </c>
      <c r="X83" s="26">
        <v>0</v>
      </c>
      <c r="Y83" s="26">
        <v>2</v>
      </c>
      <c r="Z83" s="26">
        <v>1</v>
      </c>
    </row>
    <row r="84" spans="1:26" s="24" customFormat="1">
      <c r="A84" s="27" t="s">
        <v>154</v>
      </c>
      <c r="B84" s="355" t="s">
        <v>63</v>
      </c>
      <c r="C84" s="356"/>
      <c r="D84" s="357"/>
      <c r="E84" s="188">
        <v>0</v>
      </c>
      <c r="F84" s="188">
        <v>55</v>
      </c>
      <c r="G84" s="188">
        <v>53</v>
      </c>
      <c r="H84" s="188">
        <v>2</v>
      </c>
      <c r="I84" s="188">
        <v>0</v>
      </c>
      <c r="J84" s="26">
        <v>52</v>
      </c>
      <c r="K84" s="26">
        <v>48</v>
      </c>
      <c r="L84" s="26">
        <v>3</v>
      </c>
      <c r="M84" s="26">
        <v>0</v>
      </c>
      <c r="N84" s="26">
        <v>1</v>
      </c>
      <c r="O84" s="26">
        <v>0</v>
      </c>
      <c r="P84" s="26">
        <v>0</v>
      </c>
      <c r="Q84" s="26">
        <v>1</v>
      </c>
      <c r="R84" s="26">
        <v>0</v>
      </c>
      <c r="S84" s="26">
        <v>52</v>
      </c>
      <c r="T84" s="26">
        <v>0</v>
      </c>
      <c r="U84" s="26">
        <v>51</v>
      </c>
      <c r="V84" s="26">
        <v>0</v>
      </c>
      <c r="W84" s="26">
        <v>0</v>
      </c>
      <c r="X84" s="26">
        <v>0</v>
      </c>
      <c r="Y84" s="26">
        <v>1</v>
      </c>
      <c r="Z84" s="26">
        <v>0</v>
      </c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</row>
    <row r="87" spans="1:26" s="24" customFormat="1">
      <c r="A87" s="27" t="s">
        <v>159</v>
      </c>
      <c r="B87" s="355" t="s">
        <v>63</v>
      </c>
      <c r="C87" s="356"/>
      <c r="D87" s="357"/>
      <c r="E87" s="188">
        <v>1</v>
      </c>
      <c r="F87" s="188">
        <v>0</v>
      </c>
      <c r="G87" s="188">
        <v>0</v>
      </c>
      <c r="H87" s="188">
        <v>0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188">
        <v>0</v>
      </c>
      <c r="W87" s="188">
        <v>0</v>
      </c>
      <c r="X87" s="188">
        <v>0</v>
      </c>
      <c r="Y87" s="26">
        <v>1</v>
      </c>
      <c r="Z87" s="26">
        <v>0</v>
      </c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188">
        <v>0</v>
      </c>
      <c r="W89" s="188">
        <v>0</v>
      </c>
      <c r="X89" s="188">
        <v>0</v>
      </c>
      <c r="Y89" s="188">
        <v>0</v>
      </c>
      <c r="Z89" s="188">
        <v>0</v>
      </c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>
        <v>4</v>
      </c>
      <c r="F90" s="188">
        <v>11</v>
      </c>
      <c r="G90" s="188">
        <v>11</v>
      </c>
      <c r="H90" s="188">
        <v>0</v>
      </c>
      <c r="I90" s="188">
        <v>0</v>
      </c>
      <c r="J90" s="26">
        <v>9</v>
      </c>
      <c r="K90" s="26">
        <v>8</v>
      </c>
      <c r="L90" s="26">
        <v>0</v>
      </c>
      <c r="M90" s="26">
        <v>1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9</v>
      </c>
      <c r="T90" s="26">
        <v>0</v>
      </c>
      <c r="U90" s="26">
        <v>7</v>
      </c>
      <c r="V90" s="26">
        <v>0</v>
      </c>
      <c r="W90" s="26">
        <v>0</v>
      </c>
      <c r="X90" s="26">
        <v>0</v>
      </c>
      <c r="Y90" s="26">
        <v>6</v>
      </c>
      <c r="Z90" s="26">
        <v>4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>
        <v>0</v>
      </c>
      <c r="F91" s="188">
        <v>6</v>
      </c>
      <c r="G91" s="188">
        <v>6</v>
      </c>
      <c r="H91" s="188">
        <v>0</v>
      </c>
      <c r="I91" s="188">
        <v>0</v>
      </c>
      <c r="J91" s="26">
        <v>6</v>
      </c>
      <c r="K91" s="26">
        <v>6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6</v>
      </c>
      <c r="T91" s="26">
        <v>0</v>
      </c>
      <c r="U91" s="26">
        <v>6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2</v>
      </c>
      <c r="F92" s="188">
        <v>16</v>
      </c>
      <c r="G92" s="188">
        <v>11</v>
      </c>
      <c r="H92" s="188">
        <v>5</v>
      </c>
      <c r="I92" s="188">
        <v>0</v>
      </c>
      <c r="J92" s="26">
        <v>12</v>
      </c>
      <c r="K92" s="26">
        <v>11</v>
      </c>
      <c r="L92" s="26">
        <v>0</v>
      </c>
      <c r="M92" s="26">
        <v>1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12</v>
      </c>
      <c r="T92" s="26">
        <v>0</v>
      </c>
      <c r="U92" s="26">
        <v>10</v>
      </c>
      <c r="V92" s="26">
        <v>0</v>
      </c>
      <c r="W92" s="26">
        <v>0</v>
      </c>
      <c r="X92" s="26">
        <v>0</v>
      </c>
      <c r="Y92" s="26">
        <v>1</v>
      </c>
      <c r="Z92" s="26">
        <v>0</v>
      </c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>
        <v>0</v>
      </c>
      <c r="F93" s="188">
        <v>1</v>
      </c>
      <c r="G93" s="188">
        <v>0</v>
      </c>
      <c r="H93" s="188">
        <v>1</v>
      </c>
      <c r="I93" s="188">
        <v>0</v>
      </c>
      <c r="J93" s="188">
        <v>0</v>
      </c>
      <c r="K93" s="188">
        <v>0</v>
      </c>
      <c r="L93" s="188">
        <v>0</v>
      </c>
      <c r="M93" s="188">
        <v>0</v>
      </c>
      <c r="N93" s="188">
        <v>0</v>
      </c>
      <c r="O93" s="188">
        <v>0</v>
      </c>
      <c r="P93" s="188">
        <v>0</v>
      </c>
      <c r="Q93" s="188">
        <v>0</v>
      </c>
      <c r="R93" s="188">
        <v>0</v>
      </c>
      <c r="S93" s="188">
        <v>0</v>
      </c>
      <c r="T93" s="188">
        <v>0</v>
      </c>
      <c r="U93" s="188">
        <v>0</v>
      </c>
      <c r="V93" s="188">
        <v>0</v>
      </c>
      <c r="W93" s="188">
        <v>0</v>
      </c>
      <c r="X93" s="188">
        <v>0</v>
      </c>
      <c r="Y93" s="188">
        <v>0</v>
      </c>
      <c r="Z93" s="188">
        <v>0</v>
      </c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>
        <v>0</v>
      </c>
      <c r="F94" s="188">
        <v>0</v>
      </c>
      <c r="G94" s="188">
        <v>0</v>
      </c>
      <c r="H94" s="188">
        <v>0</v>
      </c>
      <c r="I94" s="188">
        <v>0</v>
      </c>
      <c r="J94" s="188">
        <v>0</v>
      </c>
      <c r="K94" s="188">
        <v>0</v>
      </c>
      <c r="L94" s="188">
        <v>0</v>
      </c>
      <c r="M94" s="188">
        <v>0</v>
      </c>
      <c r="N94" s="188">
        <v>0</v>
      </c>
      <c r="O94" s="188">
        <v>0</v>
      </c>
      <c r="P94" s="188">
        <v>0</v>
      </c>
      <c r="Q94" s="188">
        <v>0</v>
      </c>
      <c r="R94" s="188">
        <v>0</v>
      </c>
      <c r="S94" s="188">
        <v>0</v>
      </c>
      <c r="T94" s="188">
        <v>0</v>
      </c>
      <c r="U94" s="188">
        <v>0</v>
      </c>
      <c r="V94" s="188">
        <v>0</v>
      </c>
      <c r="W94" s="188">
        <v>0</v>
      </c>
      <c r="X94" s="188">
        <v>0</v>
      </c>
      <c r="Y94" s="188">
        <v>0</v>
      </c>
      <c r="Z94" s="188">
        <v>0</v>
      </c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>
        <v>0</v>
      </c>
      <c r="F95" s="188">
        <v>3</v>
      </c>
      <c r="G95" s="188">
        <v>3</v>
      </c>
      <c r="H95" s="188">
        <v>0</v>
      </c>
      <c r="I95" s="188">
        <v>0</v>
      </c>
      <c r="J95" s="26">
        <v>3</v>
      </c>
      <c r="K95" s="26">
        <v>2</v>
      </c>
      <c r="L95" s="26">
        <v>0</v>
      </c>
      <c r="M95" s="26">
        <v>1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3</v>
      </c>
      <c r="T95" s="26">
        <v>0</v>
      </c>
      <c r="U95" s="26">
        <v>2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>
        <v>3</v>
      </c>
      <c r="F96" s="188">
        <v>26</v>
      </c>
      <c r="G96" s="188">
        <v>26</v>
      </c>
      <c r="H96" s="188">
        <v>0</v>
      </c>
      <c r="I96" s="188">
        <v>0</v>
      </c>
      <c r="J96" s="26">
        <v>26</v>
      </c>
      <c r="K96" s="26">
        <v>26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26</v>
      </c>
      <c r="T96" s="26">
        <v>0</v>
      </c>
      <c r="U96" s="26">
        <v>26</v>
      </c>
      <c r="V96" s="26">
        <v>0</v>
      </c>
      <c r="W96" s="26">
        <v>0</v>
      </c>
      <c r="X96" s="26">
        <v>0</v>
      </c>
      <c r="Y96" s="26">
        <v>3</v>
      </c>
      <c r="Z96" s="26">
        <v>1</v>
      </c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8">
        <v>3</v>
      </c>
      <c r="F97" s="188">
        <v>15</v>
      </c>
      <c r="G97" s="188">
        <v>11</v>
      </c>
      <c r="H97" s="188">
        <v>2</v>
      </c>
      <c r="I97" s="188">
        <v>2</v>
      </c>
      <c r="J97" s="26">
        <v>14</v>
      </c>
      <c r="K97" s="26">
        <v>12</v>
      </c>
      <c r="L97" s="26">
        <v>1</v>
      </c>
      <c r="M97" s="26">
        <v>0</v>
      </c>
      <c r="N97" s="26">
        <v>1</v>
      </c>
      <c r="O97" s="26">
        <v>0</v>
      </c>
      <c r="P97" s="26">
        <v>1</v>
      </c>
      <c r="Q97" s="26">
        <v>0</v>
      </c>
      <c r="R97" s="26">
        <v>0</v>
      </c>
      <c r="S97" s="26">
        <v>14</v>
      </c>
      <c r="T97" s="26">
        <v>0</v>
      </c>
      <c r="U97" s="26">
        <v>12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>
        <v>1</v>
      </c>
      <c r="F98" s="188">
        <v>17</v>
      </c>
      <c r="G98" s="188">
        <v>14</v>
      </c>
      <c r="H98" s="188">
        <v>3</v>
      </c>
      <c r="I98" s="188">
        <v>0</v>
      </c>
      <c r="J98" s="26">
        <v>12</v>
      </c>
      <c r="K98" s="26">
        <v>11</v>
      </c>
      <c r="L98" s="26">
        <v>0</v>
      </c>
      <c r="M98" s="26">
        <v>0</v>
      </c>
      <c r="N98" s="26">
        <v>1</v>
      </c>
      <c r="O98" s="26">
        <v>0</v>
      </c>
      <c r="P98" s="26">
        <v>1</v>
      </c>
      <c r="Q98" s="26">
        <v>0</v>
      </c>
      <c r="R98" s="26">
        <v>0</v>
      </c>
      <c r="S98" s="26">
        <v>12</v>
      </c>
      <c r="T98" s="26">
        <v>0</v>
      </c>
      <c r="U98" s="26">
        <v>9</v>
      </c>
      <c r="V98" s="26">
        <v>0</v>
      </c>
      <c r="W98" s="26">
        <v>0</v>
      </c>
      <c r="X98" s="26">
        <v>0</v>
      </c>
      <c r="Y98" s="26">
        <v>3</v>
      </c>
      <c r="Z98" s="26">
        <v>0</v>
      </c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>
        <v>0</v>
      </c>
      <c r="F99" s="188">
        <v>1</v>
      </c>
      <c r="G99" s="188">
        <v>1</v>
      </c>
      <c r="H99" s="188">
        <v>0</v>
      </c>
      <c r="I99" s="188">
        <v>0</v>
      </c>
      <c r="J99" s="188">
        <v>0</v>
      </c>
      <c r="K99" s="188">
        <v>0</v>
      </c>
      <c r="L99" s="188">
        <v>0</v>
      </c>
      <c r="M99" s="188">
        <v>0</v>
      </c>
      <c r="N99" s="188">
        <v>0</v>
      </c>
      <c r="O99" s="188">
        <v>0</v>
      </c>
      <c r="P99" s="188">
        <v>0</v>
      </c>
      <c r="Q99" s="188">
        <v>0</v>
      </c>
      <c r="R99" s="188">
        <v>0</v>
      </c>
      <c r="S99" s="188">
        <v>0</v>
      </c>
      <c r="T99" s="188">
        <v>0</v>
      </c>
      <c r="U99" s="188">
        <v>0</v>
      </c>
      <c r="V99" s="188">
        <v>0</v>
      </c>
      <c r="W99" s="188">
        <v>0</v>
      </c>
      <c r="X99" s="188">
        <v>0</v>
      </c>
      <c r="Y99" s="188">
        <v>1</v>
      </c>
      <c r="Z99" s="188">
        <v>0</v>
      </c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>
        <v>0</v>
      </c>
      <c r="F100" s="188">
        <v>5</v>
      </c>
      <c r="G100" s="188">
        <v>5</v>
      </c>
      <c r="H100" s="188">
        <v>0</v>
      </c>
      <c r="I100" s="188">
        <v>0</v>
      </c>
      <c r="J100" s="26">
        <v>4</v>
      </c>
      <c r="K100" s="26">
        <v>4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4</v>
      </c>
      <c r="T100" s="26">
        <v>0</v>
      </c>
      <c r="U100" s="26">
        <v>4</v>
      </c>
      <c r="V100" s="26">
        <v>0</v>
      </c>
      <c r="W100" s="26">
        <v>0</v>
      </c>
      <c r="X100" s="26">
        <v>0</v>
      </c>
      <c r="Y100" s="26">
        <v>1</v>
      </c>
      <c r="Z100" s="26">
        <v>0</v>
      </c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>
        <v>0</v>
      </c>
      <c r="F101" s="188">
        <v>1</v>
      </c>
      <c r="G101" s="188">
        <v>1</v>
      </c>
      <c r="H101" s="188">
        <v>0</v>
      </c>
      <c r="I101" s="188">
        <v>0</v>
      </c>
      <c r="J101" s="26">
        <v>1</v>
      </c>
      <c r="K101" s="26">
        <v>1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1</v>
      </c>
      <c r="T101" s="26">
        <v>0</v>
      </c>
      <c r="U101" s="26">
        <v>1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>
        <v>4</v>
      </c>
      <c r="F102" s="188">
        <v>41</v>
      </c>
      <c r="G102" s="188">
        <v>36</v>
      </c>
      <c r="H102" s="188">
        <v>5</v>
      </c>
      <c r="I102" s="188">
        <v>0</v>
      </c>
      <c r="J102" s="26">
        <v>31</v>
      </c>
      <c r="K102" s="26">
        <v>27</v>
      </c>
      <c r="L102" s="26">
        <v>1</v>
      </c>
      <c r="M102" s="26">
        <v>1</v>
      </c>
      <c r="N102" s="26">
        <v>2</v>
      </c>
      <c r="O102" s="26">
        <v>0</v>
      </c>
      <c r="P102" s="26">
        <v>2</v>
      </c>
      <c r="Q102" s="26">
        <v>0</v>
      </c>
      <c r="R102" s="26">
        <v>2</v>
      </c>
      <c r="S102" s="26">
        <v>33</v>
      </c>
      <c r="T102" s="26">
        <v>0</v>
      </c>
      <c r="U102" s="26">
        <v>30</v>
      </c>
      <c r="V102" s="26">
        <v>0</v>
      </c>
      <c r="W102" s="26">
        <v>0</v>
      </c>
      <c r="X102" s="26">
        <v>0</v>
      </c>
      <c r="Y102" s="26">
        <v>7</v>
      </c>
      <c r="Z102" s="26">
        <v>0</v>
      </c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>
        <v>0</v>
      </c>
      <c r="F103" s="188">
        <v>0</v>
      </c>
      <c r="G103" s="188">
        <v>0</v>
      </c>
      <c r="H103" s="188">
        <v>0</v>
      </c>
      <c r="I103" s="188">
        <v>0</v>
      </c>
      <c r="J103" s="188">
        <v>0</v>
      </c>
      <c r="K103" s="188">
        <v>0</v>
      </c>
      <c r="L103" s="188">
        <v>0</v>
      </c>
      <c r="M103" s="188">
        <v>0</v>
      </c>
      <c r="N103" s="188">
        <v>0</v>
      </c>
      <c r="O103" s="188">
        <v>0</v>
      </c>
      <c r="P103" s="188">
        <v>0</v>
      </c>
      <c r="Q103" s="188">
        <v>0</v>
      </c>
      <c r="R103" s="188">
        <v>0</v>
      </c>
      <c r="S103" s="188">
        <v>0</v>
      </c>
      <c r="T103" s="188">
        <v>0</v>
      </c>
      <c r="U103" s="188">
        <v>0</v>
      </c>
      <c r="V103" s="188">
        <v>0</v>
      </c>
      <c r="W103" s="188">
        <v>0</v>
      </c>
      <c r="X103" s="188">
        <v>0</v>
      </c>
      <c r="Y103" s="188">
        <v>0</v>
      </c>
      <c r="Z103" s="188">
        <v>0</v>
      </c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>
        <v>0</v>
      </c>
      <c r="F104" s="188">
        <v>22</v>
      </c>
      <c r="G104" s="188">
        <v>21</v>
      </c>
      <c r="H104" s="188">
        <v>1</v>
      </c>
      <c r="I104" s="188">
        <v>0</v>
      </c>
      <c r="J104" s="26">
        <v>18</v>
      </c>
      <c r="K104" s="26">
        <v>17</v>
      </c>
      <c r="L104" s="26">
        <v>0</v>
      </c>
      <c r="M104" s="26">
        <v>1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18</v>
      </c>
      <c r="T104" s="26">
        <v>0</v>
      </c>
      <c r="U104" s="26">
        <v>18</v>
      </c>
      <c r="V104" s="26">
        <v>0</v>
      </c>
      <c r="W104" s="26">
        <v>0</v>
      </c>
      <c r="X104" s="26">
        <v>0</v>
      </c>
      <c r="Y104" s="26">
        <v>3</v>
      </c>
      <c r="Z104" s="26">
        <v>0</v>
      </c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>
        <v>0</v>
      </c>
      <c r="F105" s="188">
        <v>3</v>
      </c>
      <c r="G105" s="188">
        <v>2</v>
      </c>
      <c r="H105" s="188">
        <v>1</v>
      </c>
      <c r="I105" s="188">
        <v>0</v>
      </c>
      <c r="J105" s="26">
        <v>2</v>
      </c>
      <c r="K105" s="26">
        <v>2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2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>
        <v>0</v>
      </c>
      <c r="F106" s="188">
        <v>0</v>
      </c>
      <c r="G106" s="188">
        <v>0</v>
      </c>
      <c r="H106" s="188">
        <v>0</v>
      </c>
      <c r="I106" s="188">
        <v>0</v>
      </c>
      <c r="J106" s="188">
        <v>0</v>
      </c>
      <c r="K106" s="188">
        <v>0</v>
      </c>
      <c r="L106" s="188">
        <v>0</v>
      </c>
      <c r="M106" s="188">
        <v>0</v>
      </c>
      <c r="N106" s="188">
        <v>0</v>
      </c>
      <c r="O106" s="188">
        <v>0</v>
      </c>
      <c r="P106" s="188">
        <v>0</v>
      </c>
      <c r="Q106" s="188">
        <v>0</v>
      </c>
      <c r="R106" s="188">
        <v>0</v>
      </c>
      <c r="S106" s="188">
        <v>0</v>
      </c>
      <c r="T106" s="188">
        <v>0</v>
      </c>
      <c r="U106" s="188">
        <v>0</v>
      </c>
      <c r="V106" s="188">
        <v>0</v>
      </c>
      <c r="W106" s="188">
        <v>0</v>
      </c>
      <c r="X106" s="188">
        <v>0</v>
      </c>
      <c r="Y106" s="188">
        <v>0</v>
      </c>
      <c r="Z106" s="188">
        <v>0</v>
      </c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>
        <v>0</v>
      </c>
      <c r="F107" s="188">
        <v>0</v>
      </c>
      <c r="G107" s="188">
        <v>0</v>
      </c>
      <c r="H107" s="188">
        <v>0</v>
      </c>
      <c r="I107" s="188">
        <v>0</v>
      </c>
      <c r="J107" s="188">
        <v>0</v>
      </c>
      <c r="K107" s="188">
        <v>0</v>
      </c>
      <c r="L107" s="188">
        <v>0</v>
      </c>
      <c r="M107" s="188">
        <v>0</v>
      </c>
      <c r="N107" s="188">
        <v>0</v>
      </c>
      <c r="O107" s="188">
        <v>0</v>
      </c>
      <c r="P107" s="188">
        <v>0</v>
      </c>
      <c r="Q107" s="188">
        <v>0</v>
      </c>
      <c r="R107" s="188">
        <v>0</v>
      </c>
      <c r="S107" s="188">
        <v>0</v>
      </c>
      <c r="T107" s="188">
        <v>0</v>
      </c>
      <c r="U107" s="188">
        <v>0</v>
      </c>
      <c r="V107" s="188">
        <v>0</v>
      </c>
      <c r="W107" s="188">
        <v>0</v>
      </c>
      <c r="X107" s="188">
        <v>0</v>
      </c>
      <c r="Y107" s="188">
        <v>0</v>
      </c>
      <c r="Z107" s="188">
        <v>0</v>
      </c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>
        <v>0</v>
      </c>
      <c r="F108" s="188">
        <v>0</v>
      </c>
      <c r="G108" s="188">
        <v>0</v>
      </c>
      <c r="H108" s="188">
        <v>0</v>
      </c>
      <c r="I108" s="188">
        <v>0</v>
      </c>
      <c r="J108" s="188">
        <v>0</v>
      </c>
      <c r="K108" s="188">
        <v>0</v>
      </c>
      <c r="L108" s="188">
        <v>0</v>
      </c>
      <c r="M108" s="188">
        <v>0</v>
      </c>
      <c r="N108" s="188">
        <v>0</v>
      </c>
      <c r="O108" s="188">
        <v>0</v>
      </c>
      <c r="P108" s="188">
        <v>0</v>
      </c>
      <c r="Q108" s="188">
        <v>0</v>
      </c>
      <c r="R108" s="188">
        <v>0</v>
      </c>
      <c r="S108" s="188">
        <v>0</v>
      </c>
      <c r="T108" s="188">
        <v>0</v>
      </c>
      <c r="U108" s="188">
        <v>0</v>
      </c>
      <c r="V108" s="188">
        <v>0</v>
      </c>
      <c r="W108" s="188">
        <v>0</v>
      </c>
      <c r="X108" s="188">
        <v>0</v>
      </c>
      <c r="Y108" s="188">
        <v>0</v>
      </c>
      <c r="Z108" s="188">
        <v>0</v>
      </c>
    </row>
    <row r="109" spans="1:26" s="24" customFormat="1">
      <c r="A109" s="27" t="s">
        <v>202</v>
      </c>
      <c r="B109" s="355" t="s">
        <v>63</v>
      </c>
      <c r="C109" s="356"/>
      <c r="D109" s="357"/>
      <c r="E109" s="188">
        <v>1</v>
      </c>
      <c r="F109" s="188">
        <v>6</v>
      </c>
      <c r="G109" s="188">
        <v>5</v>
      </c>
      <c r="H109" s="188">
        <v>1</v>
      </c>
      <c r="I109" s="188">
        <v>0</v>
      </c>
      <c r="J109" s="26">
        <v>5</v>
      </c>
      <c r="K109" s="26">
        <v>4</v>
      </c>
      <c r="L109" s="26">
        <v>0</v>
      </c>
      <c r="M109" s="26">
        <v>1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5</v>
      </c>
      <c r="T109" s="26">
        <v>0</v>
      </c>
      <c r="U109" s="26">
        <v>4</v>
      </c>
      <c r="V109" s="26">
        <v>0</v>
      </c>
      <c r="W109" s="26">
        <v>0</v>
      </c>
      <c r="X109" s="26">
        <v>0</v>
      </c>
      <c r="Y109" s="26">
        <v>1</v>
      </c>
      <c r="Z109" s="26">
        <v>0</v>
      </c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22">
        <v>0</v>
      </c>
      <c r="F111" s="22">
        <v>3</v>
      </c>
      <c r="G111" s="22">
        <v>1</v>
      </c>
      <c r="H111" s="22">
        <v>2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1</v>
      </c>
      <c r="Z111" s="22">
        <v>0</v>
      </c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</row>
    <row r="113" spans="1:27" s="24" customFormat="1">
      <c r="A113" s="27" t="s">
        <v>209</v>
      </c>
      <c r="B113" s="355" t="s">
        <v>63</v>
      </c>
      <c r="C113" s="356"/>
      <c r="D113" s="357"/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</row>
    <row r="114" spans="1:27" s="36" customFormat="1" ht="14.25" customHeight="1">
      <c r="A114" s="21" t="s">
        <v>210</v>
      </c>
      <c r="B114" s="366" t="s">
        <v>211</v>
      </c>
      <c r="C114" s="367"/>
      <c r="D114" s="368"/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</row>
    <row r="115" spans="1:27" s="24" customFormat="1" ht="12.75" customHeight="1">
      <c r="A115" s="27" t="s">
        <v>212</v>
      </c>
      <c r="B115" s="361" t="s">
        <v>213</v>
      </c>
      <c r="C115" s="362"/>
      <c r="D115" s="363"/>
      <c r="E115" s="22">
        <v>0</v>
      </c>
      <c r="F115" s="22">
        <v>1</v>
      </c>
      <c r="G115" s="22">
        <v>0</v>
      </c>
      <c r="H115" s="22">
        <v>0</v>
      </c>
      <c r="I115" s="22">
        <v>1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</row>
    <row r="116" spans="1:27" s="24" customFormat="1" ht="12.75" customHeight="1">
      <c r="A116" s="27" t="s">
        <v>214</v>
      </c>
      <c r="B116" s="361" t="s">
        <v>215</v>
      </c>
      <c r="C116" s="362"/>
      <c r="D116" s="363"/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</row>
    <row r="117" spans="1:27" s="24" customFormat="1" ht="12.75" customHeight="1">
      <c r="A117" s="27" t="s">
        <v>216</v>
      </c>
      <c r="B117" s="361" t="s">
        <v>217</v>
      </c>
      <c r="C117" s="362"/>
      <c r="D117" s="363"/>
      <c r="E117" s="22">
        <v>0</v>
      </c>
      <c r="F117" s="22">
        <v>4</v>
      </c>
      <c r="G117" s="22">
        <v>4</v>
      </c>
      <c r="H117" s="22">
        <v>0</v>
      </c>
      <c r="I117" s="22">
        <v>0</v>
      </c>
      <c r="J117" s="22">
        <v>2</v>
      </c>
      <c r="K117" s="22">
        <v>2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1</v>
      </c>
      <c r="S117" s="22">
        <v>3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1</v>
      </c>
      <c r="Z117" s="22">
        <v>0</v>
      </c>
    </row>
    <row r="118" spans="1:27" s="24" customFormat="1" ht="12.75" customHeight="1">
      <c r="A118" s="27" t="s">
        <v>218</v>
      </c>
      <c r="B118" s="361" t="s">
        <v>219</v>
      </c>
      <c r="C118" s="362"/>
      <c r="D118" s="363"/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</row>
    <row r="119" spans="1:27" s="24" customFormat="1" ht="12.75" customHeight="1">
      <c r="A119" s="27" t="s">
        <v>220</v>
      </c>
      <c r="B119" s="361" t="s">
        <v>221</v>
      </c>
      <c r="C119" s="362"/>
      <c r="D119" s="363"/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</row>
    <row r="120" spans="1:27" s="24" customFormat="1">
      <c r="A120" s="27" t="s">
        <v>222</v>
      </c>
      <c r="B120" s="355" t="s">
        <v>63</v>
      </c>
      <c r="C120" s="356"/>
      <c r="D120" s="357"/>
      <c r="E120" s="188">
        <v>0</v>
      </c>
      <c r="F120" s="188">
        <v>16</v>
      </c>
      <c r="G120" s="188">
        <v>15</v>
      </c>
      <c r="H120" s="188">
        <v>1</v>
      </c>
      <c r="I120" s="188">
        <v>0</v>
      </c>
      <c r="J120" s="26">
        <v>5</v>
      </c>
      <c r="K120" s="26">
        <v>2</v>
      </c>
      <c r="L120" s="26">
        <v>0</v>
      </c>
      <c r="M120" s="26">
        <v>0</v>
      </c>
      <c r="N120" s="26">
        <v>3</v>
      </c>
      <c r="O120" s="26">
        <v>0</v>
      </c>
      <c r="P120" s="26">
        <v>3</v>
      </c>
      <c r="Q120" s="26">
        <v>0</v>
      </c>
      <c r="R120" s="26">
        <v>0</v>
      </c>
      <c r="S120" s="26">
        <v>5</v>
      </c>
      <c r="T120" s="26">
        <v>0</v>
      </c>
      <c r="U120" s="26">
        <v>4</v>
      </c>
      <c r="V120" s="26">
        <v>0</v>
      </c>
      <c r="W120" s="26">
        <v>0</v>
      </c>
      <c r="X120" s="26">
        <v>0</v>
      </c>
      <c r="Y120" s="26">
        <v>10</v>
      </c>
      <c r="Z120" s="26">
        <v>10</v>
      </c>
    </row>
    <row r="121" spans="1:27" s="36" customFormat="1" ht="14.25" customHeight="1">
      <c r="A121" s="21" t="s">
        <v>223</v>
      </c>
      <c r="B121" s="366" t="s">
        <v>224</v>
      </c>
      <c r="C121" s="367"/>
      <c r="D121" s="368"/>
      <c r="E121" s="34">
        <v>0</v>
      </c>
      <c r="F121" s="34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</row>
    <row r="122" spans="1:27" s="32" customFormat="1" ht="14.25" customHeight="1">
      <c r="A122" s="29" t="s">
        <v>225</v>
      </c>
      <c r="B122" s="374" t="s">
        <v>226</v>
      </c>
      <c r="C122" s="375"/>
      <c r="D122" s="376"/>
      <c r="E122" s="191">
        <v>54</v>
      </c>
      <c r="F122" s="191">
        <v>1447</v>
      </c>
      <c r="G122" s="191">
        <v>1371</v>
      </c>
      <c r="H122" s="191">
        <v>76</v>
      </c>
      <c r="I122" s="191">
        <v>0</v>
      </c>
      <c r="J122" s="31">
        <v>1071</v>
      </c>
      <c r="K122" s="31">
        <v>616</v>
      </c>
      <c r="L122" s="31">
        <v>237</v>
      </c>
      <c r="M122" s="31">
        <v>59</v>
      </c>
      <c r="N122" s="31">
        <v>159</v>
      </c>
      <c r="O122" s="31">
        <v>13</v>
      </c>
      <c r="P122" s="31">
        <v>143</v>
      </c>
      <c r="Q122" s="31">
        <v>3</v>
      </c>
      <c r="R122" s="31">
        <v>0</v>
      </c>
      <c r="S122" s="31">
        <v>1071</v>
      </c>
      <c r="T122" s="31">
        <v>0</v>
      </c>
      <c r="U122" s="31">
        <v>851</v>
      </c>
      <c r="V122" s="31">
        <v>40</v>
      </c>
      <c r="W122" s="31">
        <v>0</v>
      </c>
      <c r="X122" s="31">
        <v>28</v>
      </c>
      <c r="Y122" s="31">
        <v>354</v>
      </c>
      <c r="Z122" s="31">
        <v>57</v>
      </c>
    </row>
    <row r="123" spans="1:27" s="32" customFormat="1" ht="14.25" customHeight="1">
      <c r="A123" s="29" t="s">
        <v>227</v>
      </c>
      <c r="B123" s="374" t="s">
        <v>228</v>
      </c>
      <c r="C123" s="375"/>
      <c r="D123" s="376"/>
      <c r="E123" s="191">
        <v>0</v>
      </c>
      <c r="F123" s="191">
        <v>1</v>
      </c>
      <c r="G123" s="191">
        <v>1</v>
      </c>
      <c r="H123" s="191">
        <v>0</v>
      </c>
      <c r="I123" s="191">
        <v>0</v>
      </c>
      <c r="J123" s="191">
        <v>0</v>
      </c>
      <c r="K123" s="191">
        <v>0</v>
      </c>
      <c r="L123" s="191">
        <v>0</v>
      </c>
      <c r="M123" s="191">
        <v>0</v>
      </c>
      <c r="N123" s="191">
        <v>0</v>
      </c>
      <c r="O123" s="191">
        <v>0</v>
      </c>
      <c r="P123" s="191">
        <v>0</v>
      </c>
      <c r="Q123" s="191">
        <v>0</v>
      </c>
      <c r="R123" s="191">
        <v>0</v>
      </c>
      <c r="S123" s="191">
        <v>0</v>
      </c>
      <c r="T123" s="191">
        <v>0</v>
      </c>
      <c r="U123" s="191">
        <v>0</v>
      </c>
      <c r="V123" s="191">
        <v>0</v>
      </c>
      <c r="W123" s="191">
        <v>0</v>
      </c>
      <c r="X123" s="191">
        <v>0</v>
      </c>
      <c r="Y123" s="191">
        <v>1</v>
      </c>
      <c r="Z123" s="191">
        <v>0</v>
      </c>
    </row>
    <row r="124" spans="1:27" s="32" customFormat="1" ht="14.25" customHeight="1">
      <c r="A124" s="29" t="s">
        <v>229</v>
      </c>
      <c r="B124" s="374" t="s">
        <v>230</v>
      </c>
      <c r="C124" s="377"/>
      <c r="D124" s="378"/>
      <c r="E124" s="191">
        <v>0</v>
      </c>
      <c r="F124" s="191">
        <v>10</v>
      </c>
      <c r="G124" s="191">
        <v>5</v>
      </c>
      <c r="H124" s="191">
        <v>5</v>
      </c>
      <c r="I124" s="191">
        <v>0</v>
      </c>
      <c r="J124" s="31">
        <v>5</v>
      </c>
      <c r="K124" s="31">
        <v>3</v>
      </c>
      <c r="L124" s="31">
        <v>2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5</v>
      </c>
      <c r="T124" s="31">
        <v>0</v>
      </c>
      <c r="U124" s="31">
        <v>4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/>
    </row>
    <row r="125" spans="1:27" s="32" customFormat="1" ht="14.25" customHeight="1">
      <c r="A125" s="29" t="s">
        <v>231</v>
      </c>
      <c r="B125" s="374" t="s">
        <v>232</v>
      </c>
      <c r="C125" s="377"/>
      <c r="D125" s="378"/>
      <c r="E125" s="191">
        <v>1</v>
      </c>
      <c r="F125" s="191">
        <v>4</v>
      </c>
      <c r="G125" s="191">
        <v>3</v>
      </c>
      <c r="H125" s="191">
        <v>1</v>
      </c>
      <c r="I125" s="191">
        <v>0</v>
      </c>
      <c r="J125" s="31">
        <v>3</v>
      </c>
      <c r="K125" s="31">
        <v>1</v>
      </c>
      <c r="L125" s="31">
        <v>1</v>
      </c>
      <c r="M125" s="31">
        <v>0</v>
      </c>
      <c r="N125" s="31">
        <v>1</v>
      </c>
      <c r="O125" s="31">
        <v>1</v>
      </c>
      <c r="P125" s="31">
        <v>0</v>
      </c>
      <c r="Q125" s="31">
        <v>0</v>
      </c>
      <c r="R125" s="31">
        <v>0</v>
      </c>
      <c r="S125" s="31">
        <v>3</v>
      </c>
      <c r="T125" s="31">
        <v>0</v>
      </c>
      <c r="U125" s="31">
        <v>1</v>
      </c>
      <c r="V125" s="31">
        <v>0</v>
      </c>
      <c r="W125" s="31">
        <v>0</v>
      </c>
      <c r="X125" s="31">
        <v>0</v>
      </c>
      <c r="Y125" s="31">
        <v>1</v>
      </c>
      <c r="Z125" s="31">
        <v>0</v>
      </c>
    </row>
    <row r="126" spans="1:27" s="32" customFormat="1" ht="14.25" customHeight="1">
      <c r="A126" s="29" t="s">
        <v>233</v>
      </c>
      <c r="B126" s="374" t="s">
        <v>234</v>
      </c>
      <c r="C126" s="375"/>
      <c r="D126" s="376"/>
      <c r="E126" s="191">
        <v>0</v>
      </c>
      <c r="F126" s="191">
        <v>0</v>
      </c>
      <c r="G126" s="191">
        <v>0</v>
      </c>
      <c r="H126" s="191">
        <v>0</v>
      </c>
      <c r="I126" s="191">
        <v>0</v>
      </c>
      <c r="J126" s="191">
        <v>0</v>
      </c>
      <c r="K126" s="191">
        <v>0</v>
      </c>
      <c r="L126" s="191">
        <v>0</v>
      </c>
      <c r="M126" s="191">
        <v>0</v>
      </c>
      <c r="N126" s="191">
        <v>0</v>
      </c>
      <c r="O126" s="191">
        <v>0</v>
      </c>
      <c r="P126" s="191">
        <v>0</v>
      </c>
      <c r="Q126" s="191">
        <v>0</v>
      </c>
      <c r="R126" s="191">
        <v>0</v>
      </c>
      <c r="S126" s="191">
        <v>0</v>
      </c>
      <c r="T126" s="191">
        <v>0</v>
      </c>
      <c r="U126" s="191">
        <v>0</v>
      </c>
      <c r="V126" s="191">
        <v>0</v>
      </c>
      <c r="W126" s="191">
        <v>0</v>
      </c>
      <c r="X126" s="191">
        <v>0</v>
      </c>
      <c r="Y126" s="191">
        <v>0</v>
      </c>
      <c r="Z126" s="191">
        <v>0</v>
      </c>
    </row>
    <row r="127" spans="1:27" s="32" customFormat="1" ht="14.25" customHeight="1">
      <c r="A127" s="29" t="s">
        <v>235</v>
      </c>
      <c r="B127" s="374" t="s">
        <v>236</v>
      </c>
      <c r="C127" s="375"/>
      <c r="D127" s="376"/>
      <c r="E127" s="191">
        <v>0</v>
      </c>
      <c r="F127" s="191">
        <v>0</v>
      </c>
      <c r="G127" s="191">
        <v>0</v>
      </c>
      <c r="H127" s="191">
        <v>0</v>
      </c>
      <c r="I127" s="191">
        <v>0</v>
      </c>
      <c r="J127" s="191">
        <v>0</v>
      </c>
      <c r="K127" s="191">
        <v>0</v>
      </c>
      <c r="L127" s="191">
        <v>0</v>
      </c>
      <c r="M127" s="191">
        <v>0</v>
      </c>
      <c r="N127" s="191">
        <v>0</v>
      </c>
      <c r="O127" s="191">
        <v>0</v>
      </c>
      <c r="P127" s="191">
        <v>0</v>
      </c>
      <c r="Q127" s="191">
        <v>0</v>
      </c>
      <c r="R127" s="191">
        <v>0</v>
      </c>
      <c r="S127" s="191">
        <v>0</v>
      </c>
      <c r="T127" s="191">
        <v>0</v>
      </c>
      <c r="U127" s="191">
        <v>0</v>
      </c>
      <c r="V127" s="191">
        <v>0</v>
      </c>
      <c r="W127" s="191">
        <v>0</v>
      </c>
      <c r="X127" s="191">
        <v>0</v>
      </c>
      <c r="Y127" s="191">
        <v>0</v>
      </c>
      <c r="Z127" s="191">
        <v>0</v>
      </c>
    </row>
    <row r="128" spans="1:27" s="32" customFormat="1" ht="14.25" customHeight="1">
      <c r="A128" s="29" t="s">
        <v>237</v>
      </c>
      <c r="B128" s="374" t="s">
        <v>238</v>
      </c>
      <c r="C128" s="375"/>
      <c r="D128" s="376"/>
      <c r="E128" s="191">
        <v>0</v>
      </c>
      <c r="F128" s="191">
        <v>0</v>
      </c>
      <c r="G128" s="191">
        <v>0</v>
      </c>
      <c r="H128" s="191">
        <v>0</v>
      </c>
      <c r="I128" s="191">
        <v>0</v>
      </c>
      <c r="J128" s="191">
        <v>0</v>
      </c>
      <c r="K128" s="191">
        <v>0</v>
      </c>
      <c r="L128" s="191">
        <v>0</v>
      </c>
      <c r="M128" s="191">
        <v>0</v>
      </c>
      <c r="N128" s="191">
        <v>0</v>
      </c>
      <c r="O128" s="191">
        <v>0</v>
      </c>
      <c r="P128" s="191">
        <v>0</v>
      </c>
      <c r="Q128" s="191">
        <v>0</v>
      </c>
      <c r="R128" s="191">
        <v>0</v>
      </c>
      <c r="S128" s="191">
        <v>0</v>
      </c>
      <c r="T128" s="191">
        <v>0</v>
      </c>
      <c r="U128" s="191">
        <v>0</v>
      </c>
      <c r="V128" s="191">
        <v>0</v>
      </c>
      <c r="W128" s="191">
        <v>0</v>
      </c>
      <c r="X128" s="191">
        <v>0</v>
      </c>
      <c r="Y128" s="191">
        <v>0</v>
      </c>
      <c r="Z128" s="191">
        <v>0</v>
      </c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>
        <v>2</v>
      </c>
      <c r="F129" s="191">
        <v>2</v>
      </c>
      <c r="G129" s="191">
        <v>2</v>
      </c>
      <c r="H129" s="191">
        <v>0</v>
      </c>
      <c r="I129" s="191">
        <v>0</v>
      </c>
      <c r="J129" s="31">
        <v>3</v>
      </c>
      <c r="K129" s="31">
        <v>1</v>
      </c>
      <c r="L129" s="31">
        <v>0</v>
      </c>
      <c r="M129" s="31">
        <v>1</v>
      </c>
      <c r="N129" s="31">
        <v>1</v>
      </c>
      <c r="O129" s="31">
        <v>0</v>
      </c>
      <c r="P129" s="31">
        <v>1</v>
      </c>
      <c r="Q129" s="31">
        <v>0</v>
      </c>
      <c r="R129" s="31">
        <v>0</v>
      </c>
      <c r="S129" s="31">
        <v>3</v>
      </c>
      <c r="T129" s="31">
        <v>0</v>
      </c>
      <c r="U129" s="31">
        <v>3</v>
      </c>
      <c r="V129" s="31">
        <v>0</v>
      </c>
      <c r="W129" s="31">
        <v>0</v>
      </c>
      <c r="X129" s="31">
        <v>0</v>
      </c>
      <c r="Y129" s="31">
        <v>1</v>
      </c>
      <c r="Z129" s="31">
        <v>1</v>
      </c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>
        <v>0</v>
      </c>
      <c r="F131" s="191">
        <v>0</v>
      </c>
      <c r="G131" s="191">
        <v>0</v>
      </c>
      <c r="H131" s="191">
        <v>0</v>
      </c>
      <c r="I131" s="191">
        <v>0</v>
      </c>
      <c r="J131" s="191">
        <v>0</v>
      </c>
      <c r="K131" s="191">
        <v>0</v>
      </c>
      <c r="L131" s="191">
        <v>0</v>
      </c>
      <c r="M131" s="191">
        <v>0</v>
      </c>
      <c r="N131" s="191">
        <v>0</v>
      </c>
      <c r="O131" s="191">
        <v>0</v>
      </c>
      <c r="P131" s="191">
        <v>0</v>
      </c>
      <c r="Q131" s="191">
        <v>0</v>
      </c>
      <c r="R131" s="191">
        <v>0</v>
      </c>
      <c r="S131" s="191">
        <v>0</v>
      </c>
      <c r="T131" s="191">
        <v>0</v>
      </c>
      <c r="U131" s="191">
        <v>0</v>
      </c>
      <c r="V131" s="191">
        <v>0</v>
      </c>
      <c r="W131" s="191">
        <v>0</v>
      </c>
      <c r="X131" s="191">
        <v>0</v>
      </c>
      <c r="Y131" s="191">
        <v>0</v>
      </c>
      <c r="Z131" s="191">
        <v>0</v>
      </c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>
        <v>0</v>
      </c>
      <c r="F132" s="191">
        <v>0</v>
      </c>
      <c r="G132" s="191">
        <v>0</v>
      </c>
      <c r="H132" s="191">
        <v>0</v>
      </c>
      <c r="I132" s="191">
        <v>0</v>
      </c>
      <c r="J132" s="191">
        <v>0</v>
      </c>
      <c r="K132" s="191">
        <v>0</v>
      </c>
      <c r="L132" s="191">
        <v>0</v>
      </c>
      <c r="M132" s="191">
        <v>0</v>
      </c>
      <c r="N132" s="191">
        <v>0</v>
      </c>
      <c r="O132" s="191">
        <v>0</v>
      </c>
      <c r="P132" s="191">
        <v>0</v>
      </c>
      <c r="Q132" s="191">
        <v>0</v>
      </c>
      <c r="R132" s="191">
        <v>0</v>
      </c>
      <c r="S132" s="191">
        <v>0</v>
      </c>
      <c r="T132" s="191">
        <v>0</v>
      </c>
      <c r="U132" s="191">
        <v>0</v>
      </c>
      <c r="V132" s="191">
        <v>0</v>
      </c>
      <c r="W132" s="191">
        <v>0</v>
      </c>
      <c r="X132" s="191">
        <v>0</v>
      </c>
      <c r="Y132" s="191">
        <v>0</v>
      </c>
      <c r="Z132" s="191">
        <v>0</v>
      </c>
    </row>
    <row r="133" spans="1:26" s="32" customFormat="1">
      <c r="A133" s="29" t="s">
        <v>246</v>
      </c>
      <c r="B133" s="379" t="s">
        <v>63</v>
      </c>
      <c r="C133" s="380"/>
      <c r="D133" s="381"/>
      <c r="E133" s="191">
        <v>0</v>
      </c>
      <c r="F133" s="191">
        <v>0</v>
      </c>
      <c r="G133" s="191">
        <v>0</v>
      </c>
      <c r="H133" s="191">
        <v>0</v>
      </c>
      <c r="I133" s="191">
        <v>0</v>
      </c>
      <c r="J133" s="191">
        <v>0</v>
      </c>
      <c r="K133" s="191">
        <v>0</v>
      </c>
      <c r="L133" s="191">
        <v>0</v>
      </c>
      <c r="M133" s="191">
        <v>0</v>
      </c>
      <c r="N133" s="191">
        <v>0</v>
      </c>
      <c r="O133" s="191">
        <v>0</v>
      </c>
      <c r="P133" s="191">
        <v>0</v>
      </c>
      <c r="Q133" s="191">
        <v>0</v>
      </c>
      <c r="R133" s="191">
        <v>0</v>
      </c>
      <c r="S133" s="191">
        <v>0</v>
      </c>
      <c r="T133" s="191">
        <v>0</v>
      </c>
      <c r="U133" s="191">
        <v>0</v>
      </c>
      <c r="V133" s="191">
        <v>0</v>
      </c>
      <c r="W133" s="191">
        <v>0</v>
      </c>
      <c r="X133" s="191">
        <v>0</v>
      </c>
      <c r="Y133" s="191">
        <v>0</v>
      </c>
      <c r="Z133" s="191">
        <v>0</v>
      </c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>
        <v>0</v>
      </c>
      <c r="F134" s="22">
        <v>2</v>
      </c>
      <c r="G134" s="22">
        <v>2</v>
      </c>
      <c r="H134" s="22">
        <v>0</v>
      </c>
      <c r="I134" s="22">
        <v>0</v>
      </c>
      <c r="J134" s="23">
        <v>2</v>
      </c>
      <c r="K134" s="23">
        <v>1</v>
      </c>
      <c r="L134" s="23">
        <v>0</v>
      </c>
      <c r="M134" s="23">
        <v>0</v>
      </c>
      <c r="N134" s="23">
        <v>1</v>
      </c>
      <c r="O134" s="23">
        <v>0</v>
      </c>
      <c r="P134" s="23">
        <v>1</v>
      </c>
      <c r="Q134" s="23">
        <v>0</v>
      </c>
      <c r="R134" s="23">
        <v>0</v>
      </c>
      <c r="S134" s="23">
        <v>2</v>
      </c>
      <c r="T134" s="23">
        <v>0</v>
      </c>
      <c r="U134" s="23">
        <v>2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2">
        <f>SUM(E21+E22+E23+E24+E25+E26+E27+E28+E29+E30+E31+E32+E33+E34+E35+E36+E38+E39+E40+E41+E42+E43+E44+E45+E46+E47+E48+E50+E51+E52+E53+E54+E55+E56+E58+E59+E60+E61+E62+E63+E64+E65+E66+E67+E68+E69+E70+E72+E73+E74+E76+E77+E79+E80+E81+E82+E83+E84+E86+E87+E89+E90+E91+E92+E93+E94+E95+E96+E97+E98+E99+E100+E101+E102+E103+E104+E105+E106+E107+E108+E109+E111+E112+E113+E115+E116+E117+E118+E119+E120+E122+E123+E124+E125+E126+E127+E128+E129+E131+E132+E133+E134)</f>
        <v>107</v>
      </c>
      <c r="F135" s="22">
        <f>SUM(F21+F22+F23+F24+F25+F26+F27+F28+F29+F30+F31+F32+F33+F34+F35+F36+F38+F39+F40+F41+F42+F43+F44+F45+F46+F47+F48+F50+F51+F52+F53+F54+F55+F56+F58+F59+F60+F61+F62+F63+F64+F65+F66+F67+F68+F69+F70+F72+F73+F74+F76+F77+F79+F80+F81+F82+F83+F84+F86+F87+F89+F90+F91+F92+F93+F94+F95+F96+F97+F98+F99+F100+F101+F102+F103+F104+F105+F106+F107+F108+F109+F111+F112+F113+F115+F116+F117+F118+F119+F120+F122+F123+F124+F125+F126+F127+F128+F129+F131+F132+F133+F134)</f>
        <v>2008</v>
      </c>
      <c r="G135" s="22">
        <f t="shared" ref="G135:Z135" si="0">SUM(G21+G22+G23+G24+G25+G26+G27+G28+G29+G30+G31+G32+G33+G34+G35+G36+G38+G39+G40+G41+G42+G43+G44+G45+G46+G47+G48+G50+G51+G52+G53+G54+G55+G56+G58+G59+G60+G61+G62+G63+G64+G65+G66+G67+G68+G69+G70+G72+G73+G74+G76+G77+G79+G80+G81+G82+G83+G84+G86+G87+G89+G90+G91+G92+G93+G94+G95+G96+G97+G98+G99+G100+G101+G102+G103+G104+G105+G106+G107+G108+G109+G111+G112+G113+G115+G116+G117+G118+G119+G120+G122+G123+G124+G125+G126+G127+G128+G129+G131+G132+G133+G134)</f>
        <v>1874</v>
      </c>
      <c r="H135" s="22">
        <f t="shared" si="0"/>
        <v>130</v>
      </c>
      <c r="I135" s="22">
        <f t="shared" si="0"/>
        <v>4</v>
      </c>
      <c r="J135" s="22">
        <f t="shared" si="0"/>
        <v>1525</v>
      </c>
      <c r="K135" s="22">
        <f t="shared" si="0"/>
        <v>977</v>
      </c>
      <c r="L135" s="22">
        <f t="shared" si="0"/>
        <v>262</v>
      </c>
      <c r="M135" s="22">
        <f t="shared" si="0"/>
        <v>81</v>
      </c>
      <c r="N135" s="22">
        <f t="shared" si="0"/>
        <v>205</v>
      </c>
      <c r="O135" s="22">
        <f t="shared" si="0"/>
        <v>19</v>
      </c>
      <c r="P135" s="22">
        <f t="shared" si="0"/>
        <v>177</v>
      </c>
      <c r="Q135" s="22">
        <f t="shared" si="0"/>
        <v>9</v>
      </c>
      <c r="R135" s="22">
        <f t="shared" si="0"/>
        <v>4</v>
      </c>
      <c r="S135" s="22">
        <f t="shared" si="0"/>
        <v>1529</v>
      </c>
      <c r="T135" s="22">
        <f t="shared" si="0"/>
        <v>0</v>
      </c>
      <c r="U135" s="22">
        <f t="shared" si="0"/>
        <v>1249</v>
      </c>
      <c r="V135" s="22">
        <f t="shared" si="0"/>
        <v>47</v>
      </c>
      <c r="W135" s="22">
        <f t="shared" si="0"/>
        <v>0</v>
      </c>
      <c r="X135" s="22">
        <f t="shared" si="0"/>
        <v>30</v>
      </c>
      <c r="Y135" s="22">
        <f t="shared" si="0"/>
        <v>452</v>
      </c>
      <c r="Z135" s="22">
        <f t="shared" si="0"/>
        <v>84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0"/>
  <sheetViews>
    <sheetView topLeftCell="A97" workbookViewId="0">
      <selection activeCell="F135" sqref="F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2.75" customHeight="1">
      <c r="A3" s="335" t="s">
        <v>277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 ht="12.75" customHeight="1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 ht="12.75" customHeight="1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 ht="12.75" customHeight="1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 ht="12.75" customHeight="1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 ht="12.75" customHeight="1">
      <c r="A19" s="358" t="s">
        <v>29</v>
      </c>
      <c r="B19" s="359"/>
      <c r="C19" s="359"/>
      <c r="D19" s="359"/>
      <c r="E19" s="43">
        <v>1</v>
      </c>
      <c r="F19" s="43">
        <v>2</v>
      </c>
      <c r="G19" s="43">
        <v>3</v>
      </c>
      <c r="H19" s="43">
        <v>4</v>
      </c>
      <c r="I19" s="43">
        <v>5</v>
      </c>
      <c r="J19" s="43">
        <v>6</v>
      </c>
      <c r="K19" s="43">
        <v>7</v>
      </c>
      <c r="L19" s="43">
        <v>8</v>
      </c>
      <c r="M19" s="43">
        <v>9</v>
      </c>
      <c r="N19" s="43">
        <v>10</v>
      </c>
      <c r="O19" s="43">
        <v>11</v>
      </c>
      <c r="P19" s="43">
        <v>12</v>
      </c>
      <c r="Q19" s="43">
        <v>13</v>
      </c>
      <c r="R19" s="43">
        <v>14</v>
      </c>
      <c r="S19" s="43">
        <v>15</v>
      </c>
      <c r="T19" s="43">
        <v>16</v>
      </c>
      <c r="U19" s="43">
        <v>17</v>
      </c>
      <c r="V19" s="43">
        <v>18</v>
      </c>
      <c r="W19" s="43">
        <v>19</v>
      </c>
      <c r="X19" s="43">
        <v>20</v>
      </c>
      <c r="Y19" s="48">
        <v>21</v>
      </c>
      <c r="Z19" s="43">
        <v>22</v>
      </c>
    </row>
    <row r="20" spans="1:26" s="24" customFormat="1" ht="14.25" customHeight="1">
      <c r="A20" s="21" t="s">
        <v>253</v>
      </c>
      <c r="B20" s="360" t="s">
        <v>31</v>
      </c>
      <c r="C20" s="360"/>
      <c r="D20" s="360"/>
      <c r="E20" s="22">
        <v>21</v>
      </c>
      <c r="F20" s="22">
        <v>114</v>
      </c>
      <c r="G20" s="22">
        <v>102</v>
      </c>
      <c r="H20" s="22">
        <v>12</v>
      </c>
      <c r="I20" s="22"/>
      <c r="J20" s="23">
        <v>93</v>
      </c>
      <c r="K20" s="23">
        <v>55</v>
      </c>
      <c r="L20" s="23">
        <v>9</v>
      </c>
      <c r="M20" s="23">
        <v>15</v>
      </c>
      <c r="N20" s="23">
        <v>14</v>
      </c>
      <c r="O20" s="23"/>
      <c r="P20" s="23">
        <v>11</v>
      </c>
      <c r="Q20" s="23">
        <v>3</v>
      </c>
      <c r="R20" s="23">
        <v>2</v>
      </c>
      <c r="S20" s="23">
        <v>95</v>
      </c>
      <c r="T20" s="23"/>
      <c r="U20" s="23">
        <v>70</v>
      </c>
      <c r="V20" s="23">
        <v>17</v>
      </c>
      <c r="W20" s="23"/>
      <c r="X20" s="23"/>
      <c r="Y20" s="23">
        <v>28</v>
      </c>
      <c r="Z20" s="23">
        <v>11</v>
      </c>
    </row>
    <row r="21" spans="1:26" s="24" customFormat="1" ht="12.75" customHeight="1">
      <c r="A21" s="25">
        <v>1.1000000000000001</v>
      </c>
      <c r="B21" s="354" t="s">
        <v>33</v>
      </c>
      <c r="C21" s="354"/>
      <c r="D21" s="354"/>
      <c r="E21" s="188">
        <v>3</v>
      </c>
      <c r="F21" s="189">
        <v>40</v>
      </c>
      <c r="G21" s="189">
        <v>38</v>
      </c>
      <c r="H21" s="188">
        <v>2</v>
      </c>
      <c r="I21" s="188"/>
      <c r="J21" s="237">
        <v>34</v>
      </c>
      <c r="K21" s="237">
        <v>18</v>
      </c>
      <c r="L21" s="26">
        <v>2</v>
      </c>
      <c r="M21" s="26">
        <v>6</v>
      </c>
      <c r="N21" s="26">
        <v>8</v>
      </c>
      <c r="O21" s="26"/>
      <c r="P21" s="26">
        <v>6</v>
      </c>
      <c r="Q21" s="26">
        <v>2</v>
      </c>
      <c r="R21" s="26">
        <v>2</v>
      </c>
      <c r="S21" s="237">
        <v>36</v>
      </c>
      <c r="T21" s="26"/>
      <c r="U21" s="237">
        <v>31</v>
      </c>
      <c r="V21" s="26">
        <v>2</v>
      </c>
      <c r="W21" s="26"/>
      <c r="X21" s="26"/>
      <c r="Y21" s="26">
        <v>5</v>
      </c>
      <c r="Z21" s="26">
        <v>1</v>
      </c>
    </row>
    <row r="22" spans="1:26" s="24" customFormat="1" ht="12.75" customHeight="1">
      <c r="A22" s="27" t="s">
        <v>34</v>
      </c>
      <c r="B22" s="336" t="s">
        <v>35</v>
      </c>
      <c r="C22" s="336"/>
      <c r="D22" s="336"/>
      <c r="E22" s="188">
        <v>1</v>
      </c>
      <c r="F22" s="188">
        <v>10</v>
      </c>
      <c r="G22" s="188">
        <v>10</v>
      </c>
      <c r="H22" s="188"/>
      <c r="I22" s="188"/>
      <c r="J22" s="26">
        <v>8</v>
      </c>
      <c r="K22" s="26">
        <v>6</v>
      </c>
      <c r="L22" s="26"/>
      <c r="M22" s="26">
        <v>2</v>
      </c>
      <c r="N22" s="26"/>
      <c r="O22" s="26"/>
      <c r="P22" s="26"/>
      <c r="Q22" s="26"/>
      <c r="R22" s="26">
        <v>2</v>
      </c>
      <c r="S22" s="26">
        <v>10</v>
      </c>
      <c r="T22" s="26"/>
      <c r="U22" s="26">
        <v>9</v>
      </c>
      <c r="V22" s="26"/>
      <c r="W22" s="26"/>
      <c r="X22" s="26"/>
      <c r="Y22" s="26">
        <v>1</v>
      </c>
      <c r="Z22" s="26">
        <v>1</v>
      </c>
    </row>
    <row r="23" spans="1:26" s="24" customFormat="1" ht="12.75" customHeight="1">
      <c r="A23" s="28" t="s">
        <v>36</v>
      </c>
      <c r="B23" s="336" t="s">
        <v>37</v>
      </c>
      <c r="C23" s="336"/>
      <c r="D23" s="336"/>
      <c r="E23" s="188"/>
      <c r="F23" s="188">
        <v>5</v>
      </c>
      <c r="G23" s="188">
        <v>5</v>
      </c>
      <c r="H23" s="188"/>
      <c r="I23" s="188"/>
      <c r="J23" s="26">
        <v>4</v>
      </c>
      <c r="K23" s="26">
        <v>4</v>
      </c>
      <c r="L23" s="26"/>
      <c r="M23" s="26"/>
      <c r="N23" s="26"/>
      <c r="O23" s="26"/>
      <c r="P23" s="26"/>
      <c r="Q23" s="26"/>
      <c r="R23" s="26"/>
      <c r="S23" s="26">
        <v>4</v>
      </c>
      <c r="T23" s="26"/>
      <c r="U23" s="26">
        <v>4</v>
      </c>
      <c r="V23" s="26"/>
      <c r="W23" s="26"/>
      <c r="X23" s="26"/>
      <c r="Y23" s="26">
        <v>1</v>
      </c>
      <c r="Z23" s="26"/>
    </row>
    <row r="24" spans="1:26" s="24" customFormat="1" ht="12.75" customHeight="1">
      <c r="A24" s="27" t="s">
        <v>38</v>
      </c>
      <c r="B24" s="336" t="s">
        <v>39</v>
      </c>
      <c r="C24" s="336"/>
      <c r="D24" s="336"/>
      <c r="E24" s="188"/>
      <c r="F24" s="188">
        <v>1</v>
      </c>
      <c r="G24" s="188">
        <v>1</v>
      </c>
      <c r="H24" s="188"/>
      <c r="I24" s="188"/>
      <c r="J24" s="26">
        <v>1</v>
      </c>
      <c r="K24" s="26"/>
      <c r="L24" s="26"/>
      <c r="M24" s="26"/>
      <c r="N24" s="26">
        <v>1</v>
      </c>
      <c r="O24" s="26"/>
      <c r="P24" s="26"/>
      <c r="Q24" s="26">
        <v>1</v>
      </c>
      <c r="R24" s="26"/>
      <c r="S24" s="26">
        <v>1</v>
      </c>
      <c r="T24" s="26"/>
      <c r="U24" s="26">
        <v>1</v>
      </c>
      <c r="V24" s="26"/>
      <c r="W24" s="26"/>
      <c r="X24" s="26"/>
      <c r="Y24" s="26"/>
      <c r="Z24" s="26"/>
    </row>
    <row r="25" spans="1:26" s="24" customFormat="1" ht="12.75" customHeight="1">
      <c r="A25" s="25">
        <v>1.2</v>
      </c>
      <c r="B25" s="354" t="s">
        <v>41</v>
      </c>
      <c r="C25" s="354"/>
      <c r="D25" s="354"/>
      <c r="E25" s="188"/>
      <c r="F25" s="188"/>
      <c r="G25" s="188"/>
      <c r="H25" s="188"/>
      <c r="I25" s="188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s="24" customFormat="1" ht="12.75" customHeight="1">
      <c r="A26" s="27" t="s">
        <v>42</v>
      </c>
      <c r="B26" s="354" t="s">
        <v>43</v>
      </c>
      <c r="C26" s="354"/>
      <c r="D26" s="354"/>
      <c r="E26" s="188"/>
      <c r="F26" s="188">
        <v>5</v>
      </c>
      <c r="G26" s="188">
        <v>4</v>
      </c>
      <c r="H26" s="188">
        <v>1</v>
      </c>
      <c r="I26" s="188"/>
      <c r="J26" s="26">
        <v>3</v>
      </c>
      <c r="K26" s="26">
        <v>1</v>
      </c>
      <c r="L26" s="26"/>
      <c r="M26" s="26">
        <v>1</v>
      </c>
      <c r="N26" s="26">
        <v>1</v>
      </c>
      <c r="O26" s="26"/>
      <c r="P26" s="26">
        <v>1</v>
      </c>
      <c r="Q26" s="26"/>
      <c r="R26" s="26"/>
      <c r="S26" s="26">
        <v>3</v>
      </c>
      <c r="T26" s="26"/>
      <c r="U26" s="26">
        <v>3</v>
      </c>
      <c r="V26" s="26"/>
      <c r="W26" s="26"/>
      <c r="X26" s="26"/>
      <c r="Y26" s="26">
        <v>1</v>
      </c>
      <c r="Z26" s="26"/>
    </row>
    <row r="27" spans="1:26" s="24" customFormat="1" ht="12.75" customHeight="1">
      <c r="A27" s="27" t="s">
        <v>44</v>
      </c>
      <c r="B27" s="355" t="s">
        <v>45</v>
      </c>
      <c r="C27" s="356"/>
      <c r="D27" s="357"/>
      <c r="E27" s="188"/>
      <c r="F27" s="188">
        <v>1</v>
      </c>
      <c r="G27" s="188">
        <v>1</v>
      </c>
      <c r="H27" s="188"/>
      <c r="I27" s="188"/>
      <c r="J27" s="26">
        <v>1</v>
      </c>
      <c r="K27" s="26"/>
      <c r="L27" s="26"/>
      <c r="M27" s="26">
        <v>1</v>
      </c>
      <c r="N27" s="26"/>
      <c r="O27" s="26"/>
      <c r="P27" s="26"/>
      <c r="Q27" s="26"/>
      <c r="R27" s="26"/>
      <c r="S27" s="26">
        <v>1</v>
      </c>
      <c r="T27" s="26"/>
      <c r="U27" s="26">
        <v>1</v>
      </c>
      <c r="V27" s="26"/>
      <c r="W27" s="26"/>
      <c r="X27" s="26"/>
      <c r="Y27" s="26"/>
      <c r="Z27" s="26"/>
    </row>
    <row r="28" spans="1:26" s="24" customFormat="1" ht="12.75" customHeight="1">
      <c r="A28" s="27" t="s">
        <v>254</v>
      </c>
      <c r="B28" s="355" t="s">
        <v>47</v>
      </c>
      <c r="C28" s="356"/>
      <c r="D28" s="357"/>
      <c r="E28" s="188"/>
      <c r="F28" s="188">
        <v>3</v>
      </c>
      <c r="G28" s="188">
        <v>2</v>
      </c>
      <c r="H28" s="188">
        <v>1</v>
      </c>
      <c r="I28" s="188">
        <v>1</v>
      </c>
      <c r="J28" s="26">
        <v>2</v>
      </c>
      <c r="K28" s="26">
        <v>1</v>
      </c>
      <c r="L28" s="26"/>
      <c r="M28" s="26"/>
      <c r="N28" s="26">
        <v>1</v>
      </c>
      <c r="O28" s="26"/>
      <c r="P28" s="26">
        <v>1</v>
      </c>
      <c r="Q28" s="26"/>
      <c r="R28" s="26"/>
      <c r="S28" s="26">
        <v>2</v>
      </c>
      <c r="T28" s="26"/>
      <c r="U28" s="26">
        <v>2</v>
      </c>
      <c r="V28" s="26"/>
      <c r="W28" s="26"/>
      <c r="X28" s="26"/>
      <c r="Y28" s="26"/>
      <c r="Z28" s="26"/>
    </row>
    <row r="29" spans="1:26" s="24" customFormat="1" ht="12.75" customHeight="1">
      <c r="A29" s="27" t="s">
        <v>48</v>
      </c>
      <c r="B29" s="354" t="s">
        <v>49</v>
      </c>
      <c r="C29" s="354"/>
      <c r="D29" s="354"/>
      <c r="E29" s="188">
        <v>1</v>
      </c>
      <c r="F29" s="188">
        <v>1</v>
      </c>
      <c r="G29" s="188">
        <v>1</v>
      </c>
      <c r="H29" s="188"/>
      <c r="I29" s="188"/>
      <c r="J29" s="26">
        <v>1</v>
      </c>
      <c r="K29" s="26"/>
      <c r="L29" s="26"/>
      <c r="M29" s="26"/>
      <c r="N29" s="26"/>
      <c r="O29" s="26"/>
      <c r="P29" s="26"/>
      <c r="Q29" s="26"/>
      <c r="R29" s="26"/>
      <c r="S29" s="26">
        <v>1</v>
      </c>
      <c r="T29" s="26"/>
      <c r="U29" s="26"/>
      <c r="V29" s="26"/>
      <c r="W29" s="26"/>
      <c r="X29" s="26"/>
      <c r="Y29" s="26">
        <v>1</v>
      </c>
      <c r="Z29" s="26">
        <v>1</v>
      </c>
    </row>
    <row r="30" spans="1:26" s="24" customFormat="1" ht="12.75" customHeight="1">
      <c r="A30" s="27" t="s">
        <v>50</v>
      </c>
      <c r="B30" s="336" t="s">
        <v>51</v>
      </c>
      <c r="C30" s="336"/>
      <c r="D30" s="336"/>
      <c r="E30" s="238"/>
      <c r="F30" s="238"/>
      <c r="G30" s="238"/>
      <c r="H30" s="238"/>
      <c r="I30" s="238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</row>
    <row r="31" spans="1:26" s="24" customFormat="1" ht="12.75" customHeight="1">
      <c r="A31" s="27" t="s">
        <v>52</v>
      </c>
      <c r="B31" s="355" t="s">
        <v>53</v>
      </c>
      <c r="C31" s="356"/>
      <c r="D31" s="357"/>
      <c r="E31" s="188">
        <v>1</v>
      </c>
      <c r="F31" s="188">
        <v>1</v>
      </c>
      <c r="G31" s="188">
        <v>1</v>
      </c>
      <c r="H31" s="188"/>
      <c r="I31" s="240"/>
      <c r="J31" s="26">
        <v>1</v>
      </c>
      <c r="K31" s="26"/>
      <c r="L31" s="26"/>
      <c r="M31" s="26"/>
      <c r="N31" s="26"/>
      <c r="O31" s="26"/>
      <c r="P31" s="26"/>
      <c r="Q31" s="26"/>
      <c r="R31" s="26"/>
      <c r="S31" s="26">
        <v>1</v>
      </c>
      <c r="T31" s="26"/>
      <c r="U31" s="26"/>
      <c r="V31" s="26"/>
      <c r="W31" s="26"/>
      <c r="X31" s="26"/>
      <c r="Y31" s="26">
        <v>1</v>
      </c>
      <c r="Z31" s="26">
        <v>1</v>
      </c>
    </row>
    <row r="32" spans="1:26" s="24" customFormat="1" ht="12.75" customHeight="1">
      <c r="A32" s="27" t="s">
        <v>54</v>
      </c>
      <c r="B32" s="361" t="s">
        <v>55</v>
      </c>
      <c r="C32" s="362"/>
      <c r="D32" s="363"/>
      <c r="E32" s="188">
        <v>2</v>
      </c>
      <c r="F32" s="188">
        <v>10</v>
      </c>
      <c r="G32" s="188">
        <v>11</v>
      </c>
      <c r="H32" s="188"/>
      <c r="I32" s="188"/>
      <c r="J32" s="26">
        <v>11</v>
      </c>
      <c r="K32" s="26">
        <v>9</v>
      </c>
      <c r="L32" s="26"/>
      <c r="M32" s="26">
        <v>1</v>
      </c>
      <c r="N32" s="26">
        <v>1</v>
      </c>
      <c r="O32" s="26"/>
      <c r="P32" s="26"/>
      <c r="Q32" s="26">
        <v>1</v>
      </c>
      <c r="R32" s="26"/>
      <c r="S32" s="26">
        <v>11</v>
      </c>
      <c r="T32" s="26"/>
      <c r="U32" s="26">
        <v>9</v>
      </c>
      <c r="V32" s="26">
        <v>2</v>
      </c>
      <c r="W32" s="26"/>
      <c r="X32" s="26"/>
      <c r="Y32" s="26">
        <v>2</v>
      </c>
      <c r="Z32" s="26"/>
    </row>
    <row r="33" spans="1:26" s="24" customFormat="1" ht="12.75" customHeight="1">
      <c r="A33" s="29" t="s">
        <v>56</v>
      </c>
      <c r="B33" s="361" t="s">
        <v>57</v>
      </c>
      <c r="C33" s="362"/>
      <c r="D33" s="363"/>
      <c r="E33" s="192">
        <v>4</v>
      </c>
      <c r="F33" s="192">
        <v>10</v>
      </c>
      <c r="G33" s="192">
        <v>8</v>
      </c>
      <c r="H33" s="192">
        <v>2</v>
      </c>
      <c r="I33" s="240"/>
      <c r="J33" s="30">
        <v>11</v>
      </c>
      <c r="K33" s="30">
        <v>5</v>
      </c>
      <c r="L33" s="30">
        <v>3</v>
      </c>
      <c r="M33" s="30">
        <v>1</v>
      </c>
      <c r="N33" s="23">
        <v>1</v>
      </c>
      <c r="O33" s="23"/>
      <c r="P33" s="23"/>
      <c r="Q33" s="23">
        <v>1</v>
      </c>
      <c r="R33" s="23"/>
      <c r="S33" s="23">
        <v>11</v>
      </c>
      <c r="T33" s="23"/>
      <c r="U33" s="23">
        <v>3</v>
      </c>
      <c r="V33" s="23">
        <v>6</v>
      </c>
      <c r="W33" s="23"/>
      <c r="X33" s="23"/>
      <c r="Y33" s="23">
        <v>1</v>
      </c>
      <c r="Z33" s="23">
        <v>1</v>
      </c>
    </row>
    <row r="34" spans="1:26" s="24" customFormat="1" ht="12.75" customHeight="1">
      <c r="A34" s="27" t="s">
        <v>58</v>
      </c>
      <c r="B34" s="361" t="s">
        <v>59</v>
      </c>
      <c r="C34" s="362"/>
      <c r="D34" s="363"/>
      <c r="E34" s="188"/>
      <c r="F34" s="188"/>
      <c r="G34" s="188"/>
      <c r="H34" s="188"/>
      <c r="I34" s="188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s="24" customFormat="1" ht="12.75" customHeight="1">
      <c r="A35" s="27" t="s">
        <v>60</v>
      </c>
      <c r="B35" s="354" t="s">
        <v>61</v>
      </c>
      <c r="C35" s="354"/>
      <c r="D35" s="354"/>
      <c r="E35" s="188"/>
      <c r="F35" s="188">
        <v>13</v>
      </c>
      <c r="G35" s="188">
        <v>12</v>
      </c>
      <c r="H35" s="188">
        <v>1</v>
      </c>
      <c r="I35" s="188"/>
      <c r="J35" s="26">
        <v>9</v>
      </c>
      <c r="K35" s="26">
        <v>6</v>
      </c>
      <c r="L35" s="26">
        <v>2</v>
      </c>
      <c r="M35" s="26"/>
      <c r="N35" s="26">
        <v>1</v>
      </c>
      <c r="O35" s="26"/>
      <c r="P35" s="26">
        <v>1</v>
      </c>
      <c r="Q35" s="26"/>
      <c r="R35" s="26"/>
      <c r="S35" s="26">
        <v>9</v>
      </c>
      <c r="T35" s="26"/>
      <c r="U35" s="26">
        <v>7</v>
      </c>
      <c r="V35" s="26">
        <v>1</v>
      </c>
      <c r="W35" s="26"/>
      <c r="X35" s="26"/>
      <c r="Y35" s="26">
        <v>3</v>
      </c>
      <c r="Z35" s="26"/>
    </row>
    <row r="36" spans="1:26" s="32" customFormat="1">
      <c r="A36" s="29" t="s">
        <v>62</v>
      </c>
      <c r="B36" s="364" t="s">
        <v>63</v>
      </c>
      <c r="C36" s="365"/>
      <c r="D36" s="365"/>
      <c r="E36" s="191">
        <v>5</v>
      </c>
      <c r="F36" s="191">
        <v>28</v>
      </c>
      <c r="G36" s="191">
        <v>21</v>
      </c>
      <c r="H36" s="191">
        <v>7</v>
      </c>
      <c r="I36" s="191"/>
      <c r="J36" s="31">
        <v>17</v>
      </c>
      <c r="K36" s="31">
        <v>10</v>
      </c>
      <c r="L36" s="31">
        <v>1</v>
      </c>
      <c r="M36" s="31">
        <v>5</v>
      </c>
      <c r="N36" s="31">
        <v>1</v>
      </c>
      <c r="O36" s="31"/>
      <c r="P36" s="31">
        <v>1</v>
      </c>
      <c r="Q36" s="31"/>
      <c r="R36" s="31"/>
      <c r="S36" s="31">
        <v>17</v>
      </c>
      <c r="T36" s="31"/>
      <c r="U36" s="31">
        <v>12</v>
      </c>
      <c r="V36" s="31">
        <v>5</v>
      </c>
      <c r="W36" s="31"/>
      <c r="X36" s="31"/>
      <c r="Y36" s="31">
        <v>9</v>
      </c>
      <c r="Z36" s="31">
        <v>4</v>
      </c>
    </row>
    <row r="37" spans="1:26" s="36" customFormat="1" ht="14.25" customHeight="1">
      <c r="A37" s="33" t="s">
        <v>64</v>
      </c>
      <c r="B37" s="360" t="s">
        <v>65</v>
      </c>
      <c r="C37" s="360"/>
      <c r="D37" s="360"/>
      <c r="E37" s="34">
        <v>6</v>
      </c>
      <c r="F37" s="34">
        <v>26</v>
      </c>
      <c r="G37" s="34">
        <v>23</v>
      </c>
      <c r="H37" s="34">
        <v>3</v>
      </c>
      <c r="I37" s="34"/>
      <c r="J37" s="35">
        <v>25</v>
      </c>
      <c r="K37" s="35">
        <v>11</v>
      </c>
      <c r="L37" s="35">
        <v>3</v>
      </c>
      <c r="M37" s="35">
        <v>4</v>
      </c>
      <c r="N37" s="35">
        <v>7</v>
      </c>
      <c r="O37" s="35"/>
      <c r="P37" s="35">
        <v>6</v>
      </c>
      <c r="Q37" s="35">
        <v>1</v>
      </c>
      <c r="R37" s="35">
        <v>1</v>
      </c>
      <c r="S37" s="35">
        <v>26</v>
      </c>
      <c r="T37" s="35"/>
      <c r="U37" s="35">
        <v>20</v>
      </c>
      <c r="V37" s="35">
        <v>4</v>
      </c>
      <c r="W37" s="35"/>
      <c r="X37" s="35"/>
      <c r="Y37" s="35">
        <v>3</v>
      </c>
      <c r="Z37" s="35"/>
    </row>
    <row r="38" spans="1:26" s="24" customFormat="1" ht="12.75" customHeight="1">
      <c r="A38" s="27" t="s">
        <v>66</v>
      </c>
      <c r="B38" s="354" t="s">
        <v>67</v>
      </c>
      <c r="C38" s="354"/>
      <c r="D38" s="354"/>
      <c r="E38" s="188"/>
      <c r="F38" s="188">
        <v>4</v>
      </c>
      <c r="G38" s="188">
        <v>4</v>
      </c>
      <c r="H38" s="188"/>
      <c r="I38" s="188"/>
      <c r="J38" s="26">
        <v>3</v>
      </c>
      <c r="K38" s="26"/>
      <c r="L38" s="26"/>
      <c r="M38" s="26">
        <v>2</v>
      </c>
      <c r="N38" s="26">
        <v>1</v>
      </c>
      <c r="O38" s="26"/>
      <c r="P38" s="26">
        <v>1</v>
      </c>
      <c r="Q38" s="26"/>
      <c r="R38" s="26"/>
      <c r="S38" s="26">
        <v>3</v>
      </c>
      <c r="T38" s="26"/>
      <c r="U38" s="26">
        <v>1</v>
      </c>
      <c r="V38" s="26">
        <v>1</v>
      </c>
      <c r="W38" s="26"/>
      <c r="X38" s="26"/>
      <c r="Y38" s="26">
        <v>1</v>
      </c>
      <c r="Z38" s="26"/>
    </row>
    <row r="39" spans="1:26" s="24" customFormat="1" ht="12.75" customHeight="1">
      <c r="A39" s="27" t="s">
        <v>68</v>
      </c>
      <c r="B39" s="336" t="s">
        <v>69</v>
      </c>
      <c r="C39" s="336"/>
      <c r="D39" s="336"/>
      <c r="E39" s="188"/>
      <c r="F39" s="188"/>
      <c r="G39" s="188"/>
      <c r="H39" s="188"/>
      <c r="I39" s="188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4" customFormat="1" ht="12.75" customHeight="1">
      <c r="A40" s="27" t="s">
        <v>70</v>
      </c>
      <c r="B40" s="355" t="s">
        <v>71</v>
      </c>
      <c r="C40" s="356"/>
      <c r="D40" s="357"/>
      <c r="E40" s="188"/>
      <c r="F40" s="188">
        <v>2</v>
      </c>
      <c r="G40" s="188">
        <v>2</v>
      </c>
      <c r="H40" s="188"/>
      <c r="I40" s="188"/>
      <c r="J40" s="26">
        <v>1</v>
      </c>
      <c r="K40" s="26"/>
      <c r="L40" s="26"/>
      <c r="M40" s="26">
        <v>1</v>
      </c>
      <c r="N40" s="26"/>
      <c r="O40" s="26"/>
      <c r="P40" s="26"/>
      <c r="Q40" s="26"/>
      <c r="R40" s="26"/>
      <c r="S40" s="26">
        <v>1</v>
      </c>
      <c r="T40" s="26"/>
      <c r="U40" s="26"/>
      <c r="V40" s="26">
        <v>1</v>
      </c>
      <c r="W40" s="26"/>
      <c r="X40" s="26"/>
      <c r="Y40" s="26">
        <v>1</v>
      </c>
      <c r="Z40" s="26"/>
    </row>
    <row r="41" spans="1:26" s="32" customFormat="1" ht="12.75" customHeight="1">
      <c r="A41" s="29" t="s">
        <v>72</v>
      </c>
      <c r="B41" s="361" t="s">
        <v>73</v>
      </c>
      <c r="C41" s="362"/>
      <c r="D41" s="363"/>
      <c r="E41" s="192"/>
      <c r="F41" s="192">
        <v>2</v>
      </c>
      <c r="G41" s="192">
        <v>1</v>
      </c>
      <c r="H41" s="192">
        <v>1</v>
      </c>
      <c r="I41" s="192"/>
      <c r="J41" s="30">
        <v>1</v>
      </c>
      <c r="K41" s="30"/>
      <c r="L41" s="30"/>
      <c r="M41" s="30">
        <v>1</v>
      </c>
      <c r="N41" s="30"/>
      <c r="O41" s="30"/>
      <c r="P41" s="30"/>
      <c r="Q41" s="30"/>
      <c r="R41" s="30"/>
      <c r="S41" s="30">
        <v>1</v>
      </c>
      <c r="T41" s="30"/>
      <c r="U41" s="30"/>
      <c r="V41" s="30">
        <v>1</v>
      </c>
      <c r="W41" s="30"/>
      <c r="X41" s="30"/>
      <c r="Y41" s="30"/>
      <c r="Z41" s="30"/>
    </row>
    <row r="42" spans="1:26" s="32" customFormat="1" ht="12.75" customHeight="1">
      <c r="A42" s="29" t="s">
        <v>74</v>
      </c>
      <c r="B42" s="361" t="s">
        <v>75</v>
      </c>
      <c r="C42" s="362"/>
      <c r="D42" s="363"/>
      <c r="E42" s="192"/>
      <c r="F42" s="192"/>
      <c r="G42" s="192"/>
      <c r="H42" s="192"/>
      <c r="I42" s="192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s="24" customFormat="1" ht="12.75" customHeight="1">
      <c r="A43" s="27" t="s">
        <v>76</v>
      </c>
      <c r="B43" s="361" t="s">
        <v>77</v>
      </c>
      <c r="C43" s="362"/>
      <c r="D43" s="363"/>
      <c r="E43" s="188"/>
      <c r="F43" s="188">
        <v>4</v>
      </c>
      <c r="G43" s="188">
        <v>4</v>
      </c>
      <c r="H43" s="188"/>
      <c r="I43" s="188"/>
      <c r="J43" s="26">
        <v>3</v>
      </c>
      <c r="K43" s="26"/>
      <c r="L43" s="26"/>
      <c r="M43" s="26"/>
      <c r="N43" s="26">
        <v>3</v>
      </c>
      <c r="O43" s="26"/>
      <c r="P43" s="26">
        <v>3</v>
      </c>
      <c r="Q43" s="26"/>
      <c r="R43" s="26"/>
      <c r="S43" s="26">
        <v>3</v>
      </c>
      <c r="T43" s="26"/>
      <c r="U43" s="26">
        <v>2</v>
      </c>
      <c r="V43" s="26"/>
      <c r="W43" s="26"/>
      <c r="X43" s="26"/>
      <c r="Y43" s="26">
        <v>1</v>
      </c>
      <c r="Z43" s="26"/>
    </row>
    <row r="44" spans="1:26" s="24" customFormat="1" ht="12.75" customHeight="1">
      <c r="A44" s="27" t="s">
        <v>78</v>
      </c>
      <c r="B44" s="361" t="s">
        <v>79</v>
      </c>
      <c r="C44" s="362"/>
      <c r="D44" s="363"/>
      <c r="E44" s="188"/>
      <c r="F44" s="188">
        <v>6</v>
      </c>
      <c r="G44" s="188">
        <v>5</v>
      </c>
      <c r="H44" s="188">
        <v>1</v>
      </c>
      <c r="I44" s="188"/>
      <c r="J44" s="26">
        <v>4</v>
      </c>
      <c r="K44" s="26">
        <v>3</v>
      </c>
      <c r="L44" s="26"/>
      <c r="M44" s="26"/>
      <c r="N44" s="26">
        <v>1</v>
      </c>
      <c r="O44" s="26"/>
      <c r="P44" s="26"/>
      <c r="Q44" s="26">
        <v>1</v>
      </c>
      <c r="R44" s="26">
        <v>1</v>
      </c>
      <c r="S44" s="26">
        <v>5</v>
      </c>
      <c r="T44" s="26"/>
      <c r="U44" s="26">
        <v>5</v>
      </c>
      <c r="V44" s="26"/>
      <c r="W44" s="26"/>
      <c r="X44" s="26"/>
      <c r="Y44" s="26"/>
      <c r="Z44" s="26"/>
    </row>
    <row r="45" spans="1:26" s="24" customFormat="1" ht="12.75" customHeight="1">
      <c r="A45" s="27" t="s">
        <v>80</v>
      </c>
      <c r="B45" s="361" t="s">
        <v>81</v>
      </c>
      <c r="C45" s="362"/>
      <c r="D45" s="363"/>
      <c r="E45" s="188"/>
      <c r="F45" s="188"/>
      <c r="G45" s="188"/>
      <c r="H45" s="188"/>
      <c r="I45" s="188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4" customFormat="1" ht="12.75" customHeight="1">
      <c r="A46" s="27" t="s">
        <v>82</v>
      </c>
      <c r="B46" s="361" t="s">
        <v>83</v>
      </c>
      <c r="C46" s="362"/>
      <c r="D46" s="363"/>
      <c r="E46" s="188"/>
      <c r="F46" s="188">
        <v>3</v>
      </c>
      <c r="G46" s="188">
        <v>3</v>
      </c>
      <c r="H46" s="188"/>
      <c r="I46" s="188"/>
      <c r="J46" s="26">
        <v>3</v>
      </c>
      <c r="K46" s="26">
        <v>2</v>
      </c>
      <c r="L46" s="26"/>
      <c r="M46" s="26">
        <v>1</v>
      </c>
      <c r="N46" s="26"/>
      <c r="O46" s="26"/>
      <c r="P46" s="26"/>
      <c r="Q46" s="26"/>
      <c r="R46" s="26"/>
      <c r="S46" s="26">
        <v>3</v>
      </c>
      <c r="T46" s="26"/>
      <c r="U46" s="26">
        <v>2</v>
      </c>
      <c r="V46" s="26">
        <v>1</v>
      </c>
      <c r="W46" s="26"/>
      <c r="X46" s="26"/>
      <c r="Y46" s="26"/>
      <c r="Z46" s="26"/>
    </row>
    <row r="47" spans="1:26" s="24" customFormat="1" ht="12.75" customHeight="1">
      <c r="A47" s="27" t="s">
        <v>84</v>
      </c>
      <c r="B47" s="361" t="s">
        <v>85</v>
      </c>
      <c r="C47" s="362"/>
      <c r="D47" s="363"/>
      <c r="E47" s="188"/>
      <c r="F47" s="188">
        <v>4</v>
      </c>
      <c r="G47" s="188">
        <v>3</v>
      </c>
      <c r="H47" s="188">
        <v>1</v>
      </c>
      <c r="I47" s="188"/>
      <c r="J47" s="26">
        <v>2</v>
      </c>
      <c r="K47" s="26"/>
      <c r="L47" s="26">
        <v>1</v>
      </c>
      <c r="M47" s="26"/>
      <c r="N47" s="26">
        <v>1</v>
      </c>
      <c r="O47" s="26"/>
      <c r="P47" s="26">
        <v>1</v>
      </c>
      <c r="Q47" s="26"/>
      <c r="R47" s="26"/>
      <c r="S47" s="26">
        <v>2</v>
      </c>
      <c r="T47" s="26"/>
      <c r="U47" s="26">
        <v>2</v>
      </c>
      <c r="V47" s="26"/>
      <c r="W47" s="26"/>
      <c r="X47" s="26"/>
      <c r="Y47" s="26">
        <v>1</v>
      </c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188">
        <v>6</v>
      </c>
      <c r="F48" s="188">
        <v>3</v>
      </c>
      <c r="G48" s="188">
        <v>3</v>
      </c>
      <c r="H48" s="188"/>
      <c r="I48" s="188"/>
      <c r="J48" s="26">
        <v>9</v>
      </c>
      <c r="K48" s="26">
        <v>6</v>
      </c>
      <c r="L48" s="26">
        <v>2</v>
      </c>
      <c r="M48" s="26"/>
      <c r="N48" s="26">
        <v>1</v>
      </c>
      <c r="O48" s="26"/>
      <c r="P48" s="26">
        <v>1</v>
      </c>
      <c r="Q48" s="26"/>
      <c r="R48" s="26"/>
      <c r="S48" s="26">
        <v>9</v>
      </c>
      <c r="T48" s="26"/>
      <c r="U48" s="26">
        <v>8</v>
      </c>
      <c r="V48" s="26">
        <v>1</v>
      </c>
      <c r="W48" s="26"/>
      <c r="X48" s="26"/>
      <c r="Y48" s="26"/>
      <c r="Z48" s="26"/>
    </row>
    <row r="49" spans="1:26" s="37" customFormat="1" ht="14.25" customHeight="1">
      <c r="A49" s="21" t="s">
        <v>87</v>
      </c>
      <c r="B49" s="366" t="s">
        <v>88</v>
      </c>
      <c r="C49" s="367"/>
      <c r="D49" s="368"/>
      <c r="E49" s="22">
        <v>5</v>
      </c>
      <c r="F49" s="22">
        <v>16</v>
      </c>
      <c r="G49" s="22">
        <v>13</v>
      </c>
      <c r="H49" s="22">
        <v>3</v>
      </c>
      <c r="I49" s="22"/>
      <c r="J49" s="23">
        <v>16</v>
      </c>
      <c r="K49" s="23">
        <v>8</v>
      </c>
      <c r="L49" s="23">
        <v>2</v>
      </c>
      <c r="M49" s="23">
        <v>3</v>
      </c>
      <c r="N49" s="23">
        <v>3</v>
      </c>
      <c r="O49" s="23"/>
      <c r="P49" s="23">
        <v>2</v>
      </c>
      <c r="Q49" s="23">
        <v>1</v>
      </c>
      <c r="R49" s="23"/>
      <c r="S49" s="23">
        <v>16</v>
      </c>
      <c r="T49" s="23"/>
      <c r="U49" s="23">
        <v>10</v>
      </c>
      <c r="V49" s="23">
        <v>4</v>
      </c>
      <c r="W49" s="23"/>
      <c r="X49" s="23"/>
      <c r="Y49" s="23">
        <v>2</v>
      </c>
      <c r="Z49" s="23"/>
    </row>
    <row r="50" spans="1:26" s="24" customFormat="1" ht="12.75" customHeight="1">
      <c r="A50" s="27" t="s">
        <v>89</v>
      </c>
      <c r="B50" s="361" t="s">
        <v>90</v>
      </c>
      <c r="C50" s="362"/>
      <c r="D50" s="363"/>
      <c r="E50" s="188"/>
      <c r="F50" s="188"/>
      <c r="G50" s="188"/>
      <c r="H50" s="188"/>
      <c r="I50" s="188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s="24" customFormat="1" ht="12.75" customHeight="1">
      <c r="A51" s="27" t="s">
        <v>91</v>
      </c>
      <c r="B51" s="361" t="s">
        <v>92</v>
      </c>
      <c r="C51" s="362"/>
      <c r="D51" s="363"/>
      <c r="E51" s="188"/>
      <c r="F51" s="188"/>
      <c r="G51" s="188"/>
      <c r="H51" s="188"/>
      <c r="I51" s="188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4" customFormat="1" ht="12.75" customHeight="1">
      <c r="A52" s="27" t="s">
        <v>93</v>
      </c>
      <c r="B52" s="361" t="s">
        <v>94</v>
      </c>
      <c r="C52" s="362"/>
      <c r="D52" s="363"/>
      <c r="E52" s="188"/>
      <c r="F52" s="188"/>
      <c r="G52" s="188"/>
      <c r="H52" s="188"/>
      <c r="I52" s="188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32" customFormat="1" ht="12.75" customHeight="1">
      <c r="A53" s="29" t="s">
        <v>95</v>
      </c>
      <c r="B53" s="361" t="s">
        <v>96</v>
      </c>
      <c r="C53" s="362"/>
      <c r="D53" s="363"/>
      <c r="E53" s="192"/>
      <c r="F53" s="191"/>
      <c r="G53" s="191"/>
      <c r="H53" s="191"/>
      <c r="I53" s="19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32" customFormat="1" ht="12.75" customHeight="1">
      <c r="A54" s="29" t="s">
        <v>97</v>
      </c>
      <c r="B54" s="361" t="s">
        <v>255</v>
      </c>
      <c r="C54" s="362"/>
      <c r="D54" s="363"/>
      <c r="E54" s="191">
        <v>1</v>
      </c>
      <c r="F54" s="191"/>
      <c r="G54" s="191"/>
      <c r="H54" s="191"/>
      <c r="I54" s="191"/>
      <c r="J54" s="31">
        <v>1</v>
      </c>
      <c r="K54" s="31"/>
      <c r="L54" s="31">
        <v>1</v>
      </c>
      <c r="M54" s="31"/>
      <c r="N54" s="31"/>
      <c r="O54" s="31"/>
      <c r="P54" s="31"/>
      <c r="Q54" s="31"/>
      <c r="R54" s="31"/>
      <c r="S54" s="31">
        <v>1</v>
      </c>
      <c r="T54" s="31"/>
      <c r="U54" s="31">
        <v>1</v>
      </c>
      <c r="V54" s="31"/>
      <c r="W54" s="31"/>
      <c r="X54" s="31"/>
      <c r="Y54" s="31"/>
      <c r="Z54" s="31"/>
    </row>
    <row r="55" spans="1:26" s="24" customFormat="1" ht="12.75" customHeight="1">
      <c r="A55" s="27" t="s">
        <v>99</v>
      </c>
      <c r="B55" s="361" t="s">
        <v>100</v>
      </c>
      <c r="C55" s="362"/>
      <c r="D55" s="363"/>
      <c r="E55" s="188">
        <v>4</v>
      </c>
      <c r="F55" s="188">
        <v>5</v>
      </c>
      <c r="G55" s="188">
        <v>5</v>
      </c>
      <c r="H55" s="188"/>
      <c r="I55" s="188"/>
      <c r="J55" s="26">
        <v>9</v>
      </c>
      <c r="K55" s="26">
        <v>4</v>
      </c>
      <c r="L55" s="26">
        <v>1</v>
      </c>
      <c r="M55" s="26">
        <v>2</v>
      </c>
      <c r="N55" s="26">
        <v>2</v>
      </c>
      <c r="O55" s="26"/>
      <c r="P55" s="26">
        <v>1</v>
      </c>
      <c r="Q55" s="26">
        <v>1</v>
      </c>
      <c r="R55" s="26"/>
      <c r="S55" s="26">
        <v>9</v>
      </c>
      <c r="T55" s="26"/>
      <c r="U55" s="26">
        <v>6</v>
      </c>
      <c r="V55" s="26">
        <v>3</v>
      </c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188"/>
      <c r="F56" s="188">
        <v>11</v>
      </c>
      <c r="G56" s="188">
        <v>8</v>
      </c>
      <c r="H56" s="188">
        <v>3</v>
      </c>
      <c r="I56" s="188"/>
      <c r="J56" s="26">
        <v>6</v>
      </c>
      <c r="K56" s="26">
        <v>4</v>
      </c>
      <c r="L56" s="26"/>
      <c r="M56" s="26">
        <v>1</v>
      </c>
      <c r="N56" s="26">
        <v>1</v>
      </c>
      <c r="O56" s="26"/>
      <c r="P56" s="26">
        <v>1</v>
      </c>
      <c r="Q56" s="26"/>
      <c r="R56" s="26"/>
      <c r="S56" s="26">
        <v>6</v>
      </c>
      <c r="T56" s="26"/>
      <c r="U56" s="26">
        <v>3</v>
      </c>
      <c r="V56" s="26">
        <v>1</v>
      </c>
      <c r="W56" s="26"/>
      <c r="X56" s="26"/>
      <c r="Y56" s="26">
        <v>2</v>
      </c>
      <c r="Z56" s="26"/>
    </row>
    <row r="57" spans="1:26" s="36" customFormat="1" ht="14.25" customHeight="1">
      <c r="A57" s="21" t="s">
        <v>102</v>
      </c>
      <c r="B57" s="366" t="s">
        <v>103</v>
      </c>
      <c r="C57" s="367"/>
      <c r="D57" s="368"/>
      <c r="E57" s="158">
        <v>9</v>
      </c>
      <c r="F57" s="34">
        <v>80</v>
      </c>
      <c r="G57" s="34">
        <v>75</v>
      </c>
      <c r="H57" s="34">
        <v>5</v>
      </c>
      <c r="I57" s="34"/>
      <c r="J57" s="35">
        <v>67</v>
      </c>
      <c r="K57" s="35">
        <v>48</v>
      </c>
      <c r="L57" s="35">
        <v>12</v>
      </c>
      <c r="M57" s="35">
        <v>3</v>
      </c>
      <c r="N57" s="35">
        <v>4</v>
      </c>
      <c r="O57" s="35">
        <v>1</v>
      </c>
      <c r="P57" s="35">
        <v>2</v>
      </c>
      <c r="Q57" s="35">
        <v>1</v>
      </c>
      <c r="R57" s="35"/>
      <c r="S57" s="35">
        <v>67</v>
      </c>
      <c r="T57" s="35"/>
      <c r="U57" s="35">
        <v>54</v>
      </c>
      <c r="V57" s="35">
        <v>3</v>
      </c>
      <c r="W57" s="35"/>
      <c r="X57" s="35"/>
      <c r="Y57" s="35">
        <v>17</v>
      </c>
      <c r="Z57" s="35">
        <v>1</v>
      </c>
    </row>
    <row r="58" spans="1:26" s="24" customFormat="1" ht="12.75" customHeight="1">
      <c r="A58" s="27" t="s">
        <v>104</v>
      </c>
      <c r="B58" s="361" t="s">
        <v>105</v>
      </c>
      <c r="C58" s="362"/>
      <c r="D58" s="363"/>
      <c r="E58" s="188">
        <v>6</v>
      </c>
      <c r="F58" s="188">
        <v>36</v>
      </c>
      <c r="G58" s="188">
        <v>33</v>
      </c>
      <c r="H58" s="188">
        <v>3</v>
      </c>
      <c r="I58" s="188"/>
      <c r="J58" s="26">
        <v>29</v>
      </c>
      <c r="K58" s="26">
        <v>25</v>
      </c>
      <c r="L58" s="26">
        <v>1</v>
      </c>
      <c r="M58" s="26"/>
      <c r="N58" s="26">
        <v>3</v>
      </c>
      <c r="O58" s="26"/>
      <c r="P58" s="26">
        <v>2</v>
      </c>
      <c r="Q58" s="26">
        <v>1</v>
      </c>
      <c r="R58" s="26"/>
      <c r="S58" s="26">
        <v>29</v>
      </c>
      <c r="T58" s="26"/>
      <c r="U58" s="26">
        <v>23</v>
      </c>
      <c r="V58" s="26"/>
      <c r="W58" s="26"/>
      <c r="X58" s="26"/>
      <c r="Y58" s="26">
        <v>10</v>
      </c>
      <c r="Z58" s="26"/>
    </row>
    <row r="59" spans="1:26" s="24" customFormat="1" ht="12.75" customHeight="1">
      <c r="A59" s="27" t="s">
        <v>106</v>
      </c>
      <c r="B59" s="361" t="s">
        <v>107</v>
      </c>
      <c r="C59" s="362"/>
      <c r="D59" s="363"/>
      <c r="E59" s="188">
        <v>3</v>
      </c>
      <c r="F59" s="188">
        <v>21</v>
      </c>
      <c r="G59" s="188">
        <v>19</v>
      </c>
      <c r="H59" s="188">
        <v>2</v>
      </c>
      <c r="I59" s="188"/>
      <c r="J59" s="26">
        <v>22</v>
      </c>
      <c r="K59" s="26">
        <v>13</v>
      </c>
      <c r="L59" s="26">
        <v>7</v>
      </c>
      <c r="M59" s="26">
        <v>1</v>
      </c>
      <c r="N59" s="26">
        <v>1</v>
      </c>
      <c r="O59" s="26">
        <v>1</v>
      </c>
      <c r="P59" s="26"/>
      <c r="Q59" s="26"/>
      <c r="R59" s="26"/>
      <c r="S59" s="26">
        <v>22</v>
      </c>
      <c r="T59" s="26"/>
      <c r="U59" s="26">
        <v>18</v>
      </c>
      <c r="V59" s="26">
        <v>2</v>
      </c>
      <c r="W59" s="26"/>
      <c r="X59" s="26"/>
      <c r="Y59" s="26"/>
      <c r="Z59" s="26"/>
    </row>
    <row r="60" spans="1:26" s="24" customFormat="1" ht="12.75" customHeight="1">
      <c r="A60" s="27" t="s">
        <v>108</v>
      </c>
      <c r="B60" s="361" t="s">
        <v>109</v>
      </c>
      <c r="C60" s="362"/>
      <c r="D60" s="363"/>
      <c r="E60" s="188"/>
      <c r="F60" s="188"/>
      <c r="G60" s="188"/>
      <c r="H60" s="188"/>
      <c r="I60" s="18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s="24" customFormat="1" ht="12.75" customHeight="1">
      <c r="A61" s="27" t="s">
        <v>110</v>
      </c>
      <c r="B61" s="361" t="s">
        <v>111</v>
      </c>
      <c r="C61" s="362"/>
      <c r="D61" s="363"/>
      <c r="E61" s="188"/>
      <c r="F61" s="188"/>
      <c r="G61" s="188"/>
      <c r="H61" s="188"/>
      <c r="I61" s="18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s="24" customFormat="1" ht="12.75" customHeight="1">
      <c r="A62" s="27" t="s">
        <v>112</v>
      </c>
      <c r="B62" s="361" t="s">
        <v>113</v>
      </c>
      <c r="C62" s="362"/>
      <c r="D62" s="363"/>
      <c r="E62" s="188"/>
      <c r="F62" s="188"/>
      <c r="G62" s="188"/>
      <c r="H62" s="188"/>
      <c r="I62" s="188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4" customFormat="1" ht="12.75" customHeight="1">
      <c r="A63" s="27" t="s">
        <v>114</v>
      </c>
      <c r="B63" s="361" t="s">
        <v>115</v>
      </c>
      <c r="C63" s="362"/>
      <c r="D63" s="363"/>
      <c r="E63" s="188"/>
      <c r="F63" s="188">
        <v>2</v>
      </c>
      <c r="G63" s="188">
        <v>2</v>
      </c>
      <c r="H63" s="188"/>
      <c r="I63" s="188"/>
      <c r="J63" s="26">
        <v>1</v>
      </c>
      <c r="K63" s="26">
        <v>1</v>
      </c>
      <c r="L63" s="26"/>
      <c r="M63" s="26"/>
      <c r="N63" s="26"/>
      <c r="O63" s="26"/>
      <c r="P63" s="26"/>
      <c r="Q63" s="26"/>
      <c r="R63" s="26"/>
      <c r="S63" s="26">
        <v>1</v>
      </c>
      <c r="T63" s="26"/>
      <c r="U63" s="26">
        <v>1</v>
      </c>
      <c r="V63" s="26"/>
      <c r="W63" s="26"/>
      <c r="X63" s="26"/>
      <c r="Y63" s="26">
        <v>1</v>
      </c>
      <c r="Z63" s="26"/>
    </row>
    <row r="64" spans="1:26" s="24" customFormat="1" ht="12.75" customHeight="1">
      <c r="A64" s="27" t="s">
        <v>116</v>
      </c>
      <c r="B64" s="361" t="s">
        <v>117</v>
      </c>
      <c r="C64" s="362"/>
      <c r="D64" s="363"/>
      <c r="E64" s="188"/>
      <c r="F64" s="188"/>
      <c r="G64" s="188"/>
      <c r="H64" s="188"/>
      <c r="I64" s="188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s="24" customFormat="1" ht="12.75" customHeight="1">
      <c r="A65" s="27" t="s">
        <v>118</v>
      </c>
      <c r="B65" s="361" t="s">
        <v>119</v>
      </c>
      <c r="C65" s="362"/>
      <c r="D65" s="363"/>
      <c r="E65" s="188"/>
      <c r="F65" s="188">
        <v>14</v>
      </c>
      <c r="G65" s="188">
        <v>14</v>
      </c>
      <c r="H65" s="188"/>
      <c r="I65" s="188"/>
      <c r="J65" s="26">
        <v>9</v>
      </c>
      <c r="K65" s="26">
        <v>8</v>
      </c>
      <c r="L65" s="26">
        <v>1</v>
      </c>
      <c r="M65" s="26"/>
      <c r="N65" s="26"/>
      <c r="O65" s="26"/>
      <c r="P65" s="26"/>
      <c r="Q65" s="26"/>
      <c r="R65" s="26"/>
      <c r="S65" s="26">
        <v>9</v>
      </c>
      <c r="T65" s="26"/>
      <c r="U65" s="26">
        <v>9</v>
      </c>
      <c r="V65" s="26"/>
      <c r="W65" s="26"/>
      <c r="X65" s="26"/>
      <c r="Y65" s="26">
        <v>5</v>
      </c>
      <c r="Z65" s="26">
        <v>1</v>
      </c>
    </row>
    <row r="66" spans="1:26" s="24" customFormat="1" ht="12.75" customHeight="1">
      <c r="A66" s="27" t="s">
        <v>120</v>
      </c>
      <c r="B66" s="361" t="s">
        <v>121</v>
      </c>
      <c r="C66" s="362"/>
      <c r="D66" s="363"/>
      <c r="E66" s="188"/>
      <c r="F66" s="188">
        <v>1</v>
      </c>
      <c r="G66" s="188">
        <v>1</v>
      </c>
      <c r="H66" s="188"/>
      <c r="I66" s="188"/>
      <c r="J66" s="26">
        <v>1</v>
      </c>
      <c r="K66" s="26"/>
      <c r="L66" s="26"/>
      <c r="M66" s="26">
        <v>1</v>
      </c>
      <c r="N66" s="26"/>
      <c r="O66" s="26"/>
      <c r="P66" s="26"/>
      <c r="Q66" s="26"/>
      <c r="R66" s="26"/>
      <c r="S66" s="26">
        <v>1</v>
      </c>
      <c r="T66" s="26"/>
      <c r="U66" s="26">
        <v>1</v>
      </c>
      <c r="V66" s="26"/>
      <c r="W66" s="26"/>
      <c r="X66" s="26"/>
      <c r="Y66" s="26"/>
      <c r="Z66" s="26"/>
    </row>
    <row r="67" spans="1:26" s="24" customFormat="1" ht="12.75" customHeight="1">
      <c r="A67" s="27" t="s">
        <v>122</v>
      </c>
      <c r="B67" s="361" t="s">
        <v>123</v>
      </c>
      <c r="C67" s="362"/>
      <c r="D67" s="363"/>
      <c r="E67" s="188"/>
      <c r="F67" s="188">
        <v>2</v>
      </c>
      <c r="G67" s="188">
        <v>2</v>
      </c>
      <c r="H67" s="188"/>
      <c r="I67" s="188"/>
      <c r="J67" s="26">
        <v>2</v>
      </c>
      <c r="K67" s="26"/>
      <c r="L67" s="26">
        <v>2</v>
      </c>
      <c r="M67" s="26"/>
      <c r="N67" s="26"/>
      <c r="O67" s="26"/>
      <c r="P67" s="26"/>
      <c r="Q67" s="26"/>
      <c r="R67" s="26"/>
      <c r="S67" s="26">
        <v>2</v>
      </c>
      <c r="T67" s="26"/>
      <c r="U67" s="26"/>
      <c r="V67" s="26"/>
      <c r="W67" s="26"/>
      <c r="X67" s="26"/>
      <c r="Y67" s="26"/>
      <c r="Z67" s="26"/>
    </row>
    <row r="68" spans="1:26" s="24" customFormat="1" ht="12.75" customHeight="1">
      <c r="A68" s="27" t="s">
        <v>124</v>
      </c>
      <c r="B68" s="361" t="s">
        <v>125</v>
      </c>
      <c r="C68" s="362"/>
      <c r="D68" s="363"/>
      <c r="E68" s="188"/>
      <c r="F68" s="188"/>
      <c r="G68" s="188"/>
      <c r="H68" s="188"/>
      <c r="I68" s="188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s="24" customFormat="1" ht="12.75" customHeight="1">
      <c r="A69" s="27" t="s">
        <v>126</v>
      </c>
      <c r="B69" s="361" t="s">
        <v>127</v>
      </c>
      <c r="C69" s="362"/>
      <c r="D69" s="363"/>
      <c r="E69" s="188"/>
      <c r="F69" s="188"/>
      <c r="G69" s="188"/>
      <c r="H69" s="188"/>
      <c r="I69" s="188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188"/>
      <c r="F70" s="188">
        <v>4</v>
      </c>
      <c r="G70" s="188">
        <v>4</v>
      </c>
      <c r="H70" s="188"/>
      <c r="I70" s="188"/>
      <c r="J70" s="26">
        <v>3</v>
      </c>
      <c r="K70" s="26">
        <v>1</v>
      </c>
      <c r="L70" s="26">
        <v>1</v>
      </c>
      <c r="M70" s="26">
        <v>1</v>
      </c>
      <c r="N70" s="26"/>
      <c r="O70" s="26"/>
      <c r="P70" s="26"/>
      <c r="Q70" s="26"/>
      <c r="R70" s="26"/>
      <c r="S70" s="26">
        <v>3</v>
      </c>
      <c r="T70" s="26"/>
      <c r="U70" s="26">
        <v>2</v>
      </c>
      <c r="V70" s="26">
        <v>1</v>
      </c>
      <c r="W70" s="26"/>
      <c r="X70" s="26"/>
      <c r="Y70" s="26">
        <v>1</v>
      </c>
      <c r="Z70" s="26"/>
    </row>
    <row r="71" spans="1:26" s="36" customFormat="1" ht="14.25" customHeight="1">
      <c r="A71" s="21" t="s">
        <v>129</v>
      </c>
      <c r="B71" s="366" t="s">
        <v>130</v>
      </c>
      <c r="C71" s="367"/>
      <c r="D71" s="368"/>
      <c r="E71" s="34"/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s="24" customFormat="1" ht="12.75" customHeight="1">
      <c r="A72" s="27" t="s">
        <v>131</v>
      </c>
      <c r="B72" s="361" t="s">
        <v>132</v>
      </c>
      <c r="C72" s="362"/>
      <c r="D72" s="363"/>
      <c r="E72" s="188"/>
      <c r="F72" s="188"/>
      <c r="G72" s="188"/>
      <c r="H72" s="188"/>
      <c r="I72" s="188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4" customFormat="1" ht="12.75" customHeight="1">
      <c r="A73" s="27" t="s">
        <v>133</v>
      </c>
      <c r="B73" s="361" t="s">
        <v>134</v>
      </c>
      <c r="C73" s="362"/>
      <c r="D73" s="363"/>
      <c r="E73" s="188"/>
      <c r="F73" s="188"/>
      <c r="G73" s="188"/>
      <c r="H73" s="188"/>
      <c r="I73" s="188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4" customFormat="1" ht="12.75" customHeight="1">
      <c r="A74" s="27" t="s">
        <v>135</v>
      </c>
      <c r="B74" s="361" t="s">
        <v>136</v>
      </c>
      <c r="C74" s="362"/>
      <c r="D74" s="363"/>
      <c r="E74" s="188"/>
      <c r="F74" s="188"/>
      <c r="G74" s="188"/>
      <c r="H74" s="188"/>
      <c r="I74" s="188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4" customFormat="1" ht="12.75" customHeight="1">
      <c r="A75" s="27" t="s">
        <v>137</v>
      </c>
      <c r="B75" s="361" t="s">
        <v>138</v>
      </c>
      <c r="C75" s="362"/>
      <c r="D75" s="363"/>
      <c r="E75" s="188"/>
      <c r="F75" s="188"/>
      <c r="G75" s="188"/>
      <c r="H75" s="188"/>
      <c r="I75" s="188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4" customFormat="1" ht="12.75" customHeight="1">
      <c r="A76" s="27" t="s">
        <v>139</v>
      </c>
      <c r="B76" s="361" t="s">
        <v>140</v>
      </c>
      <c r="C76" s="362"/>
      <c r="D76" s="363"/>
      <c r="E76" s="188"/>
      <c r="F76" s="188"/>
      <c r="G76" s="188"/>
      <c r="H76" s="188"/>
      <c r="I76" s="188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188"/>
      <c r="F77" s="188"/>
      <c r="G77" s="188"/>
      <c r="H77" s="188"/>
      <c r="I77" s="188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37" customFormat="1" ht="14.25" customHeight="1">
      <c r="A78" s="33" t="s">
        <v>142</v>
      </c>
      <c r="B78" s="366" t="s">
        <v>143</v>
      </c>
      <c r="C78" s="367"/>
      <c r="D78" s="368"/>
      <c r="E78" s="22"/>
      <c r="F78" s="22">
        <v>39</v>
      </c>
      <c r="G78" s="34">
        <v>32</v>
      </c>
      <c r="H78" s="34">
        <v>7</v>
      </c>
      <c r="I78" s="22"/>
      <c r="J78" s="23">
        <v>20</v>
      </c>
      <c r="K78" s="23">
        <v>5</v>
      </c>
      <c r="L78" s="23">
        <v>4</v>
      </c>
      <c r="M78" s="23">
        <v>8</v>
      </c>
      <c r="N78" s="23">
        <v>3</v>
      </c>
      <c r="O78" s="23"/>
      <c r="P78" s="23">
        <v>3</v>
      </c>
      <c r="Q78" s="23"/>
      <c r="R78" s="23"/>
      <c r="S78" s="23">
        <v>20</v>
      </c>
      <c r="T78" s="23"/>
      <c r="U78" s="23">
        <v>19</v>
      </c>
      <c r="V78" s="23">
        <v>1</v>
      </c>
      <c r="W78" s="23"/>
      <c r="X78" s="23"/>
      <c r="Y78" s="23">
        <v>12</v>
      </c>
      <c r="Z78" s="23"/>
    </row>
    <row r="79" spans="1:26" s="24" customFormat="1" ht="12.75" customHeight="1">
      <c r="A79" s="27" t="s">
        <v>144</v>
      </c>
      <c r="B79" s="361" t="s">
        <v>145</v>
      </c>
      <c r="C79" s="362"/>
      <c r="D79" s="363"/>
      <c r="E79" s="188"/>
      <c r="F79" s="188"/>
      <c r="G79" s="41"/>
      <c r="H79" s="41"/>
      <c r="I79" s="188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s="24" customFormat="1" ht="12.75" customHeight="1">
      <c r="A80" s="27" t="s">
        <v>146</v>
      </c>
      <c r="B80" s="361" t="s">
        <v>147</v>
      </c>
      <c r="C80" s="362"/>
      <c r="D80" s="363"/>
      <c r="E80" s="188"/>
      <c r="F80" s="188">
        <v>4</v>
      </c>
      <c r="G80" s="188">
        <v>4</v>
      </c>
      <c r="H80" s="188"/>
      <c r="I80" s="188"/>
      <c r="J80" s="26">
        <v>3</v>
      </c>
      <c r="K80" s="26">
        <v>1</v>
      </c>
      <c r="L80" s="26"/>
      <c r="M80" s="26"/>
      <c r="N80" s="26">
        <v>2</v>
      </c>
      <c r="O80" s="26"/>
      <c r="P80" s="26">
        <v>2</v>
      </c>
      <c r="Q80" s="26"/>
      <c r="R80" s="26"/>
      <c r="S80" s="26">
        <v>3</v>
      </c>
      <c r="T80" s="26"/>
      <c r="U80" s="26">
        <v>3</v>
      </c>
      <c r="V80" s="26"/>
      <c r="W80" s="26"/>
      <c r="X80" s="26"/>
      <c r="Y80" s="26">
        <v>1</v>
      </c>
      <c r="Z80" s="26"/>
    </row>
    <row r="81" spans="1:26" s="24" customFormat="1" ht="12.75" customHeight="1">
      <c r="A81" s="27" t="s">
        <v>148</v>
      </c>
      <c r="B81" s="361" t="s">
        <v>149</v>
      </c>
      <c r="C81" s="362"/>
      <c r="D81" s="363"/>
      <c r="E81" s="188"/>
      <c r="F81" s="188"/>
      <c r="G81" s="188"/>
      <c r="H81" s="188"/>
      <c r="I81" s="188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32" customFormat="1" ht="12.75" customHeight="1">
      <c r="A82" s="29" t="s">
        <v>150</v>
      </c>
      <c r="B82" s="371" t="s">
        <v>151</v>
      </c>
      <c r="C82" s="372"/>
      <c r="D82" s="373"/>
      <c r="E82" s="191"/>
      <c r="F82" s="191"/>
      <c r="G82" s="191"/>
      <c r="H82" s="191"/>
      <c r="I82" s="19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24" customFormat="1" ht="12.75" customHeight="1">
      <c r="A83" s="27" t="s">
        <v>152</v>
      </c>
      <c r="B83" s="371" t="s">
        <v>153</v>
      </c>
      <c r="C83" s="372"/>
      <c r="D83" s="373"/>
      <c r="E83" s="188"/>
      <c r="F83" s="188">
        <v>19</v>
      </c>
      <c r="G83" s="188">
        <v>12</v>
      </c>
      <c r="H83" s="188">
        <v>7</v>
      </c>
      <c r="I83" s="188"/>
      <c r="J83" s="26">
        <v>2</v>
      </c>
      <c r="K83" s="26"/>
      <c r="L83" s="26">
        <v>2</v>
      </c>
      <c r="M83" s="26"/>
      <c r="N83" s="26"/>
      <c r="O83" s="26"/>
      <c r="P83" s="26"/>
      <c r="Q83" s="26"/>
      <c r="R83" s="26"/>
      <c r="S83" s="26">
        <v>2</v>
      </c>
      <c r="T83" s="26"/>
      <c r="U83" s="26">
        <v>2</v>
      </c>
      <c r="V83" s="26"/>
      <c r="W83" s="26"/>
      <c r="X83" s="26"/>
      <c r="Y83" s="26">
        <v>10</v>
      </c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188"/>
      <c r="F84" s="188">
        <v>16</v>
      </c>
      <c r="G84" s="188">
        <v>16</v>
      </c>
      <c r="H84" s="188"/>
      <c r="I84" s="188"/>
      <c r="J84" s="26">
        <v>15</v>
      </c>
      <c r="K84" s="26">
        <v>4</v>
      </c>
      <c r="L84" s="26">
        <v>2</v>
      </c>
      <c r="M84" s="26">
        <v>8</v>
      </c>
      <c r="N84" s="26">
        <v>1</v>
      </c>
      <c r="O84" s="26"/>
      <c r="P84" s="26">
        <v>1</v>
      </c>
      <c r="Q84" s="26"/>
      <c r="R84" s="26"/>
      <c r="S84" s="26">
        <v>15</v>
      </c>
      <c r="T84" s="26"/>
      <c r="U84" s="26">
        <v>14</v>
      </c>
      <c r="V84" s="26">
        <v>1</v>
      </c>
      <c r="W84" s="26"/>
      <c r="X84" s="26"/>
      <c r="Y84" s="26">
        <v>1</v>
      </c>
      <c r="Z84" s="26"/>
    </row>
    <row r="85" spans="1:26" s="37" customFormat="1" ht="12.75" customHeight="1">
      <c r="A85" s="33" t="s">
        <v>155</v>
      </c>
      <c r="B85" s="366" t="s">
        <v>156</v>
      </c>
      <c r="C85" s="369"/>
      <c r="D85" s="370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4" customFormat="1" ht="12.75" customHeight="1">
      <c r="A86" s="27" t="s">
        <v>157</v>
      </c>
      <c r="B86" s="361" t="s">
        <v>158</v>
      </c>
      <c r="C86" s="362"/>
      <c r="D86" s="363"/>
      <c r="E86" s="188"/>
      <c r="F86" s="188"/>
      <c r="G86" s="188"/>
      <c r="H86" s="188"/>
      <c r="I86" s="188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188"/>
      <c r="F87" s="188"/>
      <c r="G87" s="188"/>
      <c r="H87" s="188"/>
      <c r="I87" s="188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38" customFormat="1" ht="12.75" customHeight="1">
      <c r="A88" s="21" t="s">
        <v>160</v>
      </c>
      <c r="B88" s="366" t="s">
        <v>161</v>
      </c>
      <c r="C88" s="369"/>
      <c r="D88" s="370"/>
      <c r="E88" s="22">
        <v>14</v>
      </c>
      <c r="F88" s="22">
        <v>235</v>
      </c>
      <c r="G88" s="22">
        <v>228</v>
      </c>
      <c r="H88" s="22">
        <v>7</v>
      </c>
      <c r="I88" s="22"/>
      <c r="J88" s="23">
        <v>217</v>
      </c>
      <c r="K88" s="23">
        <v>208</v>
      </c>
      <c r="L88" s="23">
        <v>15</v>
      </c>
      <c r="M88" s="23">
        <v>55</v>
      </c>
      <c r="N88" s="23">
        <v>32</v>
      </c>
      <c r="O88" s="23"/>
      <c r="P88" s="23">
        <v>32</v>
      </c>
      <c r="Q88" s="23"/>
      <c r="R88" s="23"/>
      <c r="S88" s="23">
        <v>217</v>
      </c>
      <c r="T88" s="23"/>
      <c r="U88" s="23">
        <v>182</v>
      </c>
      <c r="V88" s="23">
        <v>3</v>
      </c>
      <c r="W88" s="23"/>
      <c r="X88" s="23"/>
      <c r="Y88" s="23">
        <v>25</v>
      </c>
      <c r="Z88" s="23">
        <v>4</v>
      </c>
    </row>
    <row r="89" spans="1:26" s="24" customFormat="1" ht="12.75" customHeight="1">
      <c r="A89" s="29" t="s">
        <v>162</v>
      </c>
      <c r="B89" s="361" t="s">
        <v>163</v>
      </c>
      <c r="C89" s="362"/>
      <c r="D89" s="363"/>
      <c r="E89" s="188"/>
      <c r="F89" s="188"/>
      <c r="G89" s="188"/>
      <c r="H89" s="188"/>
      <c r="I89" s="188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4" customFormat="1" ht="12.75" customHeight="1">
      <c r="A90" s="29" t="s">
        <v>164</v>
      </c>
      <c r="B90" s="361" t="s">
        <v>165</v>
      </c>
      <c r="C90" s="362"/>
      <c r="D90" s="363"/>
      <c r="E90" s="188">
        <v>7</v>
      </c>
      <c r="F90" s="188">
        <v>11</v>
      </c>
      <c r="G90" s="188">
        <v>10</v>
      </c>
      <c r="H90" s="188"/>
      <c r="I90" s="240"/>
      <c r="J90" s="26">
        <v>12</v>
      </c>
      <c r="K90" s="26">
        <v>8</v>
      </c>
      <c r="L90" s="26"/>
      <c r="M90" s="26"/>
      <c r="N90" s="26">
        <v>2</v>
      </c>
      <c r="O90" s="26"/>
      <c r="P90" s="26">
        <v>2</v>
      </c>
      <c r="Q90" s="26"/>
      <c r="R90" s="26"/>
      <c r="S90" s="26">
        <v>12</v>
      </c>
      <c r="T90" s="26"/>
      <c r="U90" s="26">
        <v>6</v>
      </c>
      <c r="V90" s="26"/>
      <c r="W90" s="26"/>
      <c r="X90" s="26"/>
      <c r="Y90" s="26">
        <v>5</v>
      </c>
      <c r="Z90" s="26">
        <v>4</v>
      </c>
    </row>
    <row r="91" spans="1:26" s="24" customFormat="1" ht="12.75" customHeight="1">
      <c r="A91" s="29" t="s">
        <v>166</v>
      </c>
      <c r="B91" s="361" t="s">
        <v>167</v>
      </c>
      <c r="C91" s="362"/>
      <c r="D91" s="363"/>
      <c r="E91" s="188"/>
      <c r="F91" s="188"/>
      <c r="G91" s="188"/>
      <c r="H91" s="188"/>
      <c r="I91" s="188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4" customFormat="1" ht="12.75" customHeight="1">
      <c r="A92" s="27" t="s">
        <v>168</v>
      </c>
      <c r="B92" s="361" t="s">
        <v>169</v>
      </c>
      <c r="C92" s="362"/>
      <c r="D92" s="363"/>
      <c r="E92" s="188">
        <v>1</v>
      </c>
      <c r="F92" s="188">
        <v>18</v>
      </c>
      <c r="G92" s="188">
        <v>17</v>
      </c>
      <c r="H92" s="188">
        <v>1</v>
      </c>
      <c r="I92" s="188"/>
      <c r="J92" s="26">
        <v>14</v>
      </c>
      <c r="K92" s="26">
        <v>8</v>
      </c>
      <c r="L92" s="26"/>
      <c r="M92" s="26"/>
      <c r="N92" s="26">
        <v>6</v>
      </c>
      <c r="O92" s="26"/>
      <c r="P92" s="26">
        <v>6</v>
      </c>
      <c r="Q92" s="26"/>
      <c r="R92" s="26"/>
      <c r="S92" s="26">
        <v>14</v>
      </c>
      <c r="T92" s="26"/>
      <c r="U92" s="26">
        <v>13</v>
      </c>
      <c r="V92" s="26"/>
      <c r="W92" s="26"/>
      <c r="X92" s="26"/>
      <c r="Y92" s="26">
        <v>4</v>
      </c>
      <c r="Z92" s="26"/>
    </row>
    <row r="93" spans="1:26" s="24" customFormat="1" ht="12.75" customHeight="1">
      <c r="A93" s="27" t="s">
        <v>170</v>
      </c>
      <c r="B93" s="361" t="s">
        <v>171</v>
      </c>
      <c r="C93" s="362"/>
      <c r="D93" s="363"/>
      <c r="E93" s="188"/>
      <c r="F93" s="188">
        <v>1</v>
      </c>
      <c r="G93" s="188">
        <v>1</v>
      </c>
      <c r="H93" s="188"/>
      <c r="I93" s="188"/>
      <c r="J93" s="26">
        <v>1</v>
      </c>
      <c r="K93" s="26"/>
      <c r="L93" s="26">
        <v>1</v>
      </c>
      <c r="M93" s="26"/>
      <c r="N93" s="26"/>
      <c r="O93" s="26"/>
      <c r="P93" s="26"/>
      <c r="Q93" s="26"/>
      <c r="R93" s="26"/>
      <c r="S93" s="26">
        <v>1</v>
      </c>
      <c r="T93" s="26"/>
      <c r="U93" s="26">
        <v>1</v>
      </c>
      <c r="V93" s="26"/>
      <c r="W93" s="26"/>
      <c r="X93" s="26"/>
      <c r="Y93" s="26"/>
      <c r="Z93" s="26"/>
    </row>
    <row r="94" spans="1:26" s="24" customFormat="1" ht="12.75" customHeight="1">
      <c r="A94" s="27" t="s">
        <v>172</v>
      </c>
      <c r="B94" s="361" t="s">
        <v>173</v>
      </c>
      <c r="C94" s="362"/>
      <c r="D94" s="363"/>
      <c r="E94" s="188"/>
      <c r="F94" s="188">
        <v>8</v>
      </c>
      <c r="G94" s="188">
        <v>8</v>
      </c>
      <c r="H94" s="188"/>
      <c r="I94" s="188"/>
      <c r="J94" s="26">
        <v>7</v>
      </c>
      <c r="K94" s="26">
        <v>6</v>
      </c>
      <c r="L94" s="26"/>
      <c r="M94" s="26">
        <v>1</v>
      </c>
      <c r="N94" s="26"/>
      <c r="O94" s="26"/>
      <c r="P94" s="26"/>
      <c r="Q94" s="26"/>
      <c r="R94" s="26"/>
      <c r="S94" s="26">
        <v>7</v>
      </c>
      <c r="T94" s="26"/>
      <c r="U94" s="26">
        <v>7</v>
      </c>
      <c r="V94" s="26"/>
      <c r="W94" s="26"/>
      <c r="X94" s="26"/>
      <c r="Y94" s="26">
        <v>1</v>
      </c>
      <c r="Z94" s="26"/>
    </row>
    <row r="95" spans="1:26" s="24" customFormat="1" ht="12.75" customHeight="1">
      <c r="A95" s="27" t="s">
        <v>174</v>
      </c>
      <c r="B95" s="355" t="s">
        <v>175</v>
      </c>
      <c r="C95" s="356"/>
      <c r="D95" s="357"/>
      <c r="E95" s="188"/>
      <c r="F95" s="188">
        <v>6</v>
      </c>
      <c r="G95" s="188">
        <v>6</v>
      </c>
      <c r="H95" s="188"/>
      <c r="I95" s="188"/>
      <c r="J95" s="26">
        <v>5</v>
      </c>
      <c r="K95" s="26">
        <v>5</v>
      </c>
      <c r="L95" s="26"/>
      <c r="M95" s="26"/>
      <c r="N95" s="26"/>
      <c r="O95" s="26"/>
      <c r="P95" s="26"/>
      <c r="Q95" s="26"/>
      <c r="R95" s="26"/>
      <c r="S95" s="26">
        <v>5</v>
      </c>
      <c r="T95" s="26"/>
      <c r="U95" s="26">
        <v>5</v>
      </c>
      <c r="V95" s="26"/>
      <c r="W95" s="26"/>
      <c r="X95" s="26"/>
      <c r="Y95" s="26">
        <v>1</v>
      </c>
      <c r="Z95" s="26"/>
    </row>
    <row r="96" spans="1:26" s="24" customFormat="1" ht="12.75" customHeight="1">
      <c r="A96" s="27" t="s">
        <v>176</v>
      </c>
      <c r="B96" s="355" t="s">
        <v>177</v>
      </c>
      <c r="C96" s="356"/>
      <c r="D96" s="357"/>
      <c r="E96" s="188"/>
      <c r="F96" s="188">
        <v>2</v>
      </c>
      <c r="G96" s="188">
        <v>2</v>
      </c>
      <c r="H96" s="188"/>
      <c r="I96" s="188"/>
      <c r="J96" s="26">
        <v>2</v>
      </c>
      <c r="K96" s="26">
        <v>1</v>
      </c>
      <c r="L96" s="26"/>
      <c r="M96" s="26">
        <v>1</v>
      </c>
      <c r="N96" s="26"/>
      <c r="O96" s="26"/>
      <c r="P96" s="26"/>
      <c r="Q96" s="26"/>
      <c r="R96" s="26"/>
      <c r="S96" s="26">
        <v>2</v>
      </c>
      <c r="T96" s="26"/>
      <c r="U96" s="26">
        <v>2</v>
      </c>
      <c r="V96" s="26"/>
      <c r="W96" s="26"/>
      <c r="X96" s="26"/>
      <c r="Y96" s="26"/>
      <c r="Z96" s="26"/>
    </row>
    <row r="97" spans="1:26" s="24" customFormat="1" ht="12.75" customHeight="1">
      <c r="A97" s="27" t="s">
        <v>178</v>
      </c>
      <c r="B97" s="361" t="s">
        <v>179</v>
      </c>
      <c r="C97" s="362"/>
      <c r="D97" s="363"/>
      <c r="E97" s="189">
        <v>4</v>
      </c>
      <c r="F97" s="188">
        <v>167</v>
      </c>
      <c r="G97" s="188">
        <v>164</v>
      </c>
      <c r="H97" s="188">
        <v>3</v>
      </c>
      <c r="I97" s="188"/>
      <c r="J97" s="26">
        <v>146</v>
      </c>
      <c r="K97" s="26">
        <v>127</v>
      </c>
      <c r="L97" s="26">
        <v>4</v>
      </c>
      <c r="M97" s="26">
        <v>10</v>
      </c>
      <c r="N97" s="26">
        <v>5</v>
      </c>
      <c r="O97" s="26"/>
      <c r="P97" s="26">
        <v>5</v>
      </c>
      <c r="Q97" s="26"/>
      <c r="R97" s="26"/>
      <c r="S97" s="26">
        <v>146</v>
      </c>
      <c r="T97" s="26"/>
      <c r="U97" s="26">
        <v>130</v>
      </c>
      <c r="V97" s="26"/>
      <c r="W97" s="26"/>
      <c r="X97" s="26"/>
      <c r="Y97" s="26">
        <v>22</v>
      </c>
      <c r="Z97" s="26"/>
    </row>
    <row r="98" spans="1:26" s="24" customFormat="1" ht="12.75" customHeight="1">
      <c r="A98" s="27" t="s">
        <v>180</v>
      </c>
      <c r="B98" s="355" t="s">
        <v>181</v>
      </c>
      <c r="C98" s="356"/>
      <c r="D98" s="357"/>
      <c r="E98" s="188">
        <v>1</v>
      </c>
      <c r="F98" s="188">
        <v>44</v>
      </c>
      <c r="G98" s="188">
        <v>42</v>
      </c>
      <c r="H98" s="188">
        <v>2</v>
      </c>
      <c r="I98" s="188"/>
      <c r="J98" s="26">
        <v>40</v>
      </c>
      <c r="K98" s="26">
        <v>33</v>
      </c>
      <c r="L98" s="26">
        <v>1</v>
      </c>
      <c r="M98" s="26">
        <v>4</v>
      </c>
      <c r="N98" s="26">
        <v>2</v>
      </c>
      <c r="O98" s="26"/>
      <c r="P98" s="26">
        <v>2</v>
      </c>
      <c r="Q98" s="26"/>
      <c r="R98" s="26"/>
      <c r="S98" s="26">
        <v>40</v>
      </c>
      <c r="T98" s="26"/>
      <c r="U98" s="26">
        <v>39</v>
      </c>
      <c r="V98" s="26"/>
      <c r="W98" s="26"/>
      <c r="X98" s="26"/>
      <c r="Y98" s="26">
        <v>3</v>
      </c>
      <c r="Z98" s="26"/>
    </row>
    <row r="99" spans="1:26" s="24" customFormat="1" ht="12.75" customHeight="1">
      <c r="A99" s="27" t="s">
        <v>182</v>
      </c>
      <c r="B99" s="355" t="s">
        <v>183</v>
      </c>
      <c r="C99" s="356"/>
      <c r="D99" s="357"/>
      <c r="E99" s="188"/>
      <c r="F99" s="188"/>
      <c r="G99" s="188"/>
      <c r="H99" s="188"/>
      <c r="I99" s="188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4" customFormat="1" ht="12.75" customHeight="1">
      <c r="A100" s="27" t="s">
        <v>184</v>
      </c>
      <c r="B100" s="355" t="s">
        <v>185</v>
      </c>
      <c r="C100" s="356"/>
      <c r="D100" s="357"/>
      <c r="E100" s="188"/>
      <c r="F100" s="188">
        <v>15</v>
      </c>
      <c r="G100" s="188">
        <v>15</v>
      </c>
      <c r="H100" s="188"/>
      <c r="I100" s="188"/>
      <c r="J100" s="26">
        <v>14</v>
      </c>
      <c r="K100" s="26">
        <v>13</v>
      </c>
      <c r="L100" s="26"/>
      <c r="M100" s="26"/>
      <c r="N100" s="26">
        <v>1</v>
      </c>
      <c r="O100" s="26"/>
      <c r="P100" s="26">
        <v>1</v>
      </c>
      <c r="Q100" s="26"/>
      <c r="R100" s="26"/>
      <c r="S100" s="26">
        <v>14</v>
      </c>
      <c r="T100" s="26"/>
      <c r="U100" s="26">
        <v>12</v>
      </c>
      <c r="V100" s="26"/>
      <c r="W100" s="26"/>
      <c r="X100" s="26"/>
      <c r="Y100" s="26">
        <v>1</v>
      </c>
      <c r="Z100" s="26"/>
    </row>
    <row r="101" spans="1:26" s="24" customFormat="1" ht="12.75" customHeight="1">
      <c r="A101" s="27" t="s">
        <v>186</v>
      </c>
      <c r="B101" s="355" t="s">
        <v>187</v>
      </c>
      <c r="C101" s="356"/>
      <c r="D101" s="357"/>
      <c r="E101" s="188"/>
      <c r="F101" s="188">
        <v>2</v>
      </c>
      <c r="G101" s="188">
        <v>2</v>
      </c>
      <c r="H101" s="188"/>
      <c r="I101" s="188"/>
      <c r="J101" s="26">
        <v>2</v>
      </c>
      <c r="K101" s="26">
        <v>2</v>
      </c>
      <c r="L101" s="26"/>
      <c r="M101" s="26"/>
      <c r="N101" s="26"/>
      <c r="O101" s="26"/>
      <c r="P101" s="26"/>
      <c r="Q101" s="26"/>
      <c r="R101" s="26"/>
      <c r="S101" s="26">
        <v>2</v>
      </c>
      <c r="T101" s="26"/>
      <c r="U101" s="26">
        <v>2</v>
      </c>
      <c r="V101" s="26"/>
      <c r="W101" s="26"/>
      <c r="X101" s="26"/>
      <c r="Y101" s="26"/>
      <c r="Z101" s="26"/>
    </row>
    <row r="102" spans="1:26" s="24" customFormat="1" ht="12.75" customHeight="1">
      <c r="A102" s="27" t="s">
        <v>188</v>
      </c>
      <c r="B102" s="355" t="s">
        <v>189</v>
      </c>
      <c r="C102" s="356"/>
      <c r="D102" s="357"/>
      <c r="E102" s="188"/>
      <c r="F102" s="188">
        <v>13</v>
      </c>
      <c r="G102" s="188">
        <v>12</v>
      </c>
      <c r="H102" s="188">
        <v>1</v>
      </c>
      <c r="I102" s="188"/>
      <c r="J102" s="26">
        <v>11</v>
      </c>
      <c r="K102" s="26">
        <v>10</v>
      </c>
      <c r="L102" s="26"/>
      <c r="M102" s="26"/>
      <c r="N102" s="26"/>
      <c r="O102" s="26"/>
      <c r="P102" s="26"/>
      <c r="Q102" s="26"/>
      <c r="R102" s="26"/>
      <c r="S102" s="26">
        <v>11</v>
      </c>
      <c r="T102" s="26"/>
      <c r="U102" s="26">
        <v>7</v>
      </c>
      <c r="V102" s="26"/>
      <c r="W102" s="26"/>
      <c r="X102" s="26"/>
      <c r="Y102" s="26">
        <v>1</v>
      </c>
      <c r="Z102" s="26"/>
    </row>
    <row r="103" spans="1:26" s="24" customFormat="1" ht="12.75" customHeight="1">
      <c r="A103" s="27" t="s">
        <v>190</v>
      </c>
      <c r="B103" s="355" t="s">
        <v>191</v>
      </c>
      <c r="C103" s="356"/>
      <c r="D103" s="357"/>
      <c r="E103" s="188"/>
      <c r="F103" s="188"/>
      <c r="G103" s="188"/>
      <c r="H103" s="188"/>
      <c r="I103" s="188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4" customFormat="1" ht="12.75" customHeight="1">
      <c r="A104" s="27" t="s">
        <v>192</v>
      </c>
      <c r="B104" s="355" t="s">
        <v>193</v>
      </c>
      <c r="C104" s="356"/>
      <c r="D104" s="357"/>
      <c r="E104" s="188">
        <v>3</v>
      </c>
      <c r="F104" s="188">
        <v>70</v>
      </c>
      <c r="G104" s="188">
        <v>70</v>
      </c>
      <c r="H104" s="188"/>
      <c r="I104" s="188"/>
      <c r="J104" s="26">
        <v>66</v>
      </c>
      <c r="K104" s="26">
        <v>57</v>
      </c>
      <c r="L104" s="26">
        <v>3</v>
      </c>
      <c r="M104" s="26">
        <v>6</v>
      </c>
      <c r="N104" s="26"/>
      <c r="O104" s="26"/>
      <c r="P104" s="26"/>
      <c r="Q104" s="26"/>
      <c r="R104" s="26"/>
      <c r="S104" s="26">
        <v>66</v>
      </c>
      <c r="T104" s="26"/>
      <c r="U104" s="26">
        <v>61</v>
      </c>
      <c r="V104" s="26"/>
      <c r="W104" s="26"/>
      <c r="X104" s="26"/>
      <c r="Y104" s="26">
        <v>7</v>
      </c>
      <c r="Z104" s="26"/>
    </row>
    <row r="105" spans="1:26" s="24" customFormat="1" ht="12.75" customHeight="1">
      <c r="A105" s="27" t="s">
        <v>194</v>
      </c>
      <c r="B105" s="355" t="s">
        <v>195</v>
      </c>
      <c r="C105" s="356"/>
      <c r="D105" s="357"/>
      <c r="E105" s="188"/>
      <c r="F105" s="188">
        <v>18</v>
      </c>
      <c r="G105" s="188">
        <v>18</v>
      </c>
      <c r="H105" s="188"/>
      <c r="I105" s="188"/>
      <c r="J105" s="26">
        <v>9</v>
      </c>
      <c r="K105" s="26">
        <v>7</v>
      </c>
      <c r="L105" s="26"/>
      <c r="M105" s="26"/>
      <c r="N105" s="26">
        <v>2</v>
      </c>
      <c r="O105" s="26"/>
      <c r="P105" s="26">
        <v>2</v>
      </c>
      <c r="Q105" s="26"/>
      <c r="R105" s="26"/>
      <c r="S105" s="26">
        <v>9</v>
      </c>
      <c r="T105" s="26"/>
      <c r="U105" s="26">
        <v>6</v>
      </c>
      <c r="V105" s="26"/>
      <c r="W105" s="26"/>
      <c r="X105" s="26"/>
      <c r="Y105" s="26">
        <v>9</v>
      </c>
      <c r="Z105" s="26"/>
    </row>
    <row r="106" spans="1:26" s="24" customFormat="1" ht="12.75" customHeight="1">
      <c r="A106" s="27" t="s">
        <v>196</v>
      </c>
      <c r="B106" s="355" t="s">
        <v>197</v>
      </c>
      <c r="C106" s="356"/>
      <c r="D106" s="357"/>
      <c r="E106" s="188"/>
      <c r="F106" s="188"/>
      <c r="G106" s="188"/>
      <c r="H106" s="188"/>
      <c r="I106" s="188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4" customFormat="1" ht="12.75" customHeight="1">
      <c r="A107" s="27" t="s">
        <v>198</v>
      </c>
      <c r="B107" s="361" t="s">
        <v>199</v>
      </c>
      <c r="C107" s="362"/>
      <c r="D107" s="363"/>
      <c r="E107" s="188"/>
      <c r="F107" s="188"/>
      <c r="G107" s="188"/>
      <c r="H107" s="188"/>
      <c r="I107" s="188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4" customFormat="1" ht="12.75" customHeight="1">
      <c r="A108" s="27" t="s">
        <v>200</v>
      </c>
      <c r="B108" s="361" t="s">
        <v>201</v>
      </c>
      <c r="C108" s="362"/>
      <c r="D108" s="363"/>
      <c r="E108" s="188"/>
      <c r="F108" s="188"/>
      <c r="G108" s="188"/>
      <c r="H108" s="188"/>
      <c r="I108" s="188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188">
        <v>2</v>
      </c>
      <c r="F109" s="188">
        <v>30</v>
      </c>
      <c r="G109" s="188">
        <v>28</v>
      </c>
      <c r="H109" s="188">
        <v>2</v>
      </c>
      <c r="I109" s="188"/>
      <c r="J109" s="26">
        <v>27</v>
      </c>
      <c r="K109" s="26">
        <v>14</v>
      </c>
      <c r="L109" s="26"/>
      <c r="M109" s="26">
        <v>4</v>
      </c>
      <c r="N109" s="26">
        <v>9</v>
      </c>
      <c r="O109" s="26"/>
      <c r="P109" s="26">
        <v>9</v>
      </c>
      <c r="Q109" s="26"/>
      <c r="R109" s="26"/>
      <c r="S109" s="26">
        <v>27</v>
      </c>
      <c r="T109" s="26"/>
      <c r="U109" s="26">
        <v>23</v>
      </c>
      <c r="V109" s="26">
        <v>3</v>
      </c>
      <c r="W109" s="26"/>
      <c r="X109" s="26"/>
      <c r="Y109" s="26">
        <v>3</v>
      </c>
      <c r="Z109" s="26"/>
    </row>
    <row r="110" spans="1:26" s="37" customFormat="1" ht="14.25" customHeight="1">
      <c r="A110" s="21" t="s">
        <v>203</v>
      </c>
      <c r="B110" s="366" t="s">
        <v>204</v>
      </c>
      <c r="C110" s="367"/>
      <c r="D110" s="368"/>
      <c r="E110" s="22">
        <v>1</v>
      </c>
      <c r="F110" s="22">
        <v>1</v>
      </c>
      <c r="G110" s="22">
        <v>1</v>
      </c>
      <c r="H110" s="22"/>
      <c r="I110" s="22"/>
      <c r="J110" s="23">
        <v>1</v>
      </c>
      <c r="K110" s="23"/>
      <c r="L110" s="23"/>
      <c r="M110" s="23"/>
      <c r="N110" s="23"/>
      <c r="O110" s="23"/>
      <c r="P110" s="23"/>
      <c r="Q110" s="23"/>
      <c r="R110" s="23"/>
      <c r="S110" s="23">
        <v>1</v>
      </c>
      <c r="T110" s="23"/>
      <c r="U110" s="23"/>
      <c r="V110" s="23"/>
      <c r="W110" s="23"/>
      <c r="X110" s="23"/>
      <c r="Y110" s="23">
        <v>1</v>
      </c>
      <c r="Z110" s="23">
        <v>1</v>
      </c>
    </row>
    <row r="111" spans="1:26" s="24" customFormat="1" ht="12.75" customHeight="1">
      <c r="A111" s="27" t="s">
        <v>205</v>
      </c>
      <c r="B111" s="361" t="s">
        <v>206</v>
      </c>
      <c r="C111" s="362"/>
      <c r="D111" s="363"/>
      <c r="E111" s="188"/>
      <c r="F111" s="188"/>
      <c r="G111" s="188"/>
      <c r="H111" s="188"/>
      <c r="I111" s="188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4" customFormat="1" ht="12.75" customHeight="1">
      <c r="A112" s="27" t="s">
        <v>207</v>
      </c>
      <c r="B112" s="361" t="s">
        <v>208</v>
      </c>
      <c r="C112" s="362"/>
      <c r="D112" s="363"/>
      <c r="E112" s="188"/>
      <c r="F112" s="188"/>
      <c r="G112" s="188"/>
      <c r="H112" s="188"/>
      <c r="I112" s="188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188">
        <v>1</v>
      </c>
      <c r="F113" s="188">
        <v>1</v>
      </c>
      <c r="G113" s="188">
        <v>1</v>
      </c>
      <c r="H113" s="188"/>
      <c r="I113" s="240"/>
      <c r="J113" s="26">
        <v>1</v>
      </c>
      <c r="K113" s="26"/>
      <c r="L113" s="26"/>
      <c r="M113" s="26"/>
      <c r="N113" s="26"/>
      <c r="O113" s="26"/>
      <c r="P113" s="26"/>
      <c r="Q113" s="26"/>
      <c r="R113" s="26"/>
      <c r="S113" s="26">
        <v>1</v>
      </c>
      <c r="T113" s="26"/>
      <c r="U113" s="26"/>
      <c r="V113" s="26"/>
      <c r="W113" s="26"/>
      <c r="X113" s="26"/>
      <c r="Y113" s="26">
        <v>1</v>
      </c>
      <c r="Z113" s="26">
        <v>1</v>
      </c>
    </row>
    <row r="114" spans="1:26" s="36" customFormat="1" ht="14.25" customHeight="1">
      <c r="A114" s="21" t="s">
        <v>210</v>
      </c>
      <c r="B114" s="366" t="s">
        <v>211</v>
      </c>
      <c r="C114" s="367"/>
      <c r="D114" s="368"/>
      <c r="E114" s="22"/>
      <c r="F114" s="22">
        <v>4</v>
      </c>
      <c r="G114" s="22">
        <v>4</v>
      </c>
      <c r="H114" s="22"/>
      <c r="I114" s="22"/>
      <c r="J114" s="23">
        <v>3</v>
      </c>
      <c r="K114" s="23">
        <v>2</v>
      </c>
      <c r="L114" s="23"/>
      <c r="M114" s="23">
        <v>1</v>
      </c>
      <c r="N114" s="23"/>
      <c r="O114" s="23"/>
      <c r="P114" s="23"/>
      <c r="Q114" s="23"/>
      <c r="R114" s="23"/>
      <c r="S114" s="23">
        <v>3</v>
      </c>
      <c r="T114" s="23"/>
      <c r="U114" s="23">
        <v>2</v>
      </c>
      <c r="V114" s="23">
        <v>1</v>
      </c>
      <c r="W114" s="23"/>
      <c r="X114" s="23"/>
      <c r="Y114" s="23">
        <v>1</v>
      </c>
      <c r="Z114" s="23"/>
    </row>
    <row r="115" spans="1:26" s="24" customFormat="1" ht="12.75" customHeight="1">
      <c r="A115" s="27" t="s">
        <v>212</v>
      </c>
      <c r="B115" s="361" t="s">
        <v>213</v>
      </c>
      <c r="C115" s="362"/>
      <c r="D115" s="363"/>
      <c r="E115" s="188"/>
      <c r="F115" s="188"/>
      <c r="G115" s="188"/>
      <c r="H115" s="188"/>
      <c r="I115" s="188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s="24" customFormat="1" ht="12.75" customHeight="1">
      <c r="A116" s="27" t="s">
        <v>214</v>
      </c>
      <c r="B116" s="361" t="s">
        <v>215</v>
      </c>
      <c r="C116" s="362"/>
      <c r="D116" s="363"/>
      <c r="E116" s="188"/>
      <c r="F116" s="188"/>
      <c r="G116" s="188"/>
      <c r="H116" s="188"/>
      <c r="I116" s="188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4" customFormat="1" ht="12.75" customHeight="1">
      <c r="A117" s="27" t="s">
        <v>216</v>
      </c>
      <c r="B117" s="361" t="s">
        <v>217</v>
      </c>
      <c r="C117" s="362"/>
      <c r="D117" s="363"/>
      <c r="E117" s="188"/>
      <c r="F117" s="188">
        <v>2</v>
      </c>
      <c r="G117" s="188">
        <v>2</v>
      </c>
      <c r="H117" s="188"/>
      <c r="I117" s="188"/>
      <c r="J117" s="26">
        <v>2</v>
      </c>
      <c r="K117" s="26">
        <v>1</v>
      </c>
      <c r="L117" s="26"/>
      <c r="M117" s="26">
        <v>1</v>
      </c>
      <c r="N117" s="26"/>
      <c r="O117" s="26"/>
      <c r="P117" s="26"/>
      <c r="Q117" s="26"/>
      <c r="R117" s="26"/>
      <c r="S117" s="26">
        <v>2</v>
      </c>
      <c r="T117" s="26"/>
      <c r="U117" s="26">
        <v>2</v>
      </c>
      <c r="V117" s="26"/>
      <c r="W117" s="26"/>
      <c r="X117" s="26"/>
      <c r="Y117" s="26"/>
      <c r="Z117" s="26"/>
    </row>
    <row r="118" spans="1:26" s="24" customFormat="1" ht="12.75" customHeight="1">
      <c r="A118" s="27" t="s">
        <v>218</v>
      </c>
      <c r="B118" s="361" t="s">
        <v>219</v>
      </c>
      <c r="C118" s="362"/>
      <c r="D118" s="363"/>
      <c r="E118" s="188"/>
      <c r="F118" s="188">
        <v>1</v>
      </c>
      <c r="G118" s="188">
        <v>1</v>
      </c>
      <c r="H118" s="188"/>
      <c r="I118" s="188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>
        <v>1</v>
      </c>
      <c r="Z118" s="26"/>
    </row>
    <row r="119" spans="1:26" s="24" customFormat="1" ht="12.75" customHeight="1">
      <c r="A119" s="27" t="s">
        <v>220</v>
      </c>
      <c r="B119" s="361" t="s">
        <v>221</v>
      </c>
      <c r="C119" s="362"/>
      <c r="D119" s="363"/>
      <c r="E119" s="188"/>
      <c r="F119" s="188">
        <v>1</v>
      </c>
      <c r="G119" s="188">
        <v>1</v>
      </c>
      <c r="H119" s="188"/>
      <c r="I119" s="188"/>
      <c r="J119" s="26">
        <v>1</v>
      </c>
      <c r="K119" s="26">
        <v>1</v>
      </c>
      <c r="L119" s="26"/>
      <c r="M119" s="26"/>
      <c r="N119" s="26"/>
      <c r="O119" s="26"/>
      <c r="P119" s="26"/>
      <c r="Q119" s="26"/>
      <c r="R119" s="26"/>
      <c r="S119" s="26">
        <v>1</v>
      </c>
      <c r="T119" s="26"/>
      <c r="U119" s="26"/>
      <c r="V119" s="26">
        <v>1</v>
      </c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188"/>
      <c r="F120" s="188"/>
      <c r="G120" s="188"/>
      <c r="H120" s="188"/>
      <c r="I120" s="188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s="36" customFormat="1" ht="14.25" customHeight="1">
      <c r="A121" s="21" t="s">
        <v>223</v>
      </c>
      <c r="B121" s="366" t="s">
        <v>224</v>
      </c>
      <c r="C121" s="367"/>
      <c r="D121" s="368"/>
      <c r="E121" s="158">
        <v>17</v>
      </c>
      <c r="F121" s="34">
        <v>789</v>
      </c>
      <c r="G121" s="34">
        <v>669</v>
      </c>
      <c r="H121" s="34">
        <v>119</v>
      </c>
      <c r="I121" s="34">
        <v>1</v>
      </c>
      <c r="J121" s="35">
        <v>582</v>
      </c>
      <c r="K121" s="35">
        <v>310</v>
      </c>
      <c r="L121" s="35">
        <v>36</v>
      </c>
      <c r="M121" s="35">
        <v>149</v>
      </c>
      <c r="N121" s="35">
        <v>87</v>
      </c>
      <c r="O121" s="35">
        <v>7</v>
      </c>
      <c r="P121" s="35">
        <v>78</v>
      </c>
      <c r="Q121" s="35">
        <v>2</v>
      </c>
      <c r="R121" s="35"/>
      <c r="S121" s="35">
        <v>582</v>
      </c>
      <c r="T121" s="35">
        <v>1</v>
      </c>
      <c r="U121" s="35">
        <v>511</v>
      </c>
      <c r="V121" s="35">
        <v>11</v>
      </c>
      <c r="W121" s="35"/>
      <c r="X121" s="35"/>
      <c r="Y121" s="35">
        <v>103</v>
      </c>
      <c r="Z121" s="35">
        <v>9</v>
      </c>
    </row>
    <row r="122" spans="1:26" s="32" customFormat="1" ht="14.25" customHeight="1">
      <c r="A122" s="29" t="s">
        <v>225</v>
      </c>
      <c r="B122" s="374" t="s">
        <v>226</v>
      </c>
      <c r="C122" s="375"/>
      <c r="D122" s="376"/>
      <c r="E122" s="191">
        <v>14</v>
      </c>
      <c r="F122" s="191">
        <v>770</v>
      </c>
      <c r="G122" s="191">
        <v>656</v>
      </c>
      <c r="H122" s="191">
        <v>114</v>
      </c>
      <c r="I122" s="191"/>
      <c r="J122" s="31">
        <v>568</v>
      </c>
      <c r="K122" s="31">
        <v>301</v>
      </c>
      <c r="L122" s="31">
        <v>33</v>
      </c>
      <c r="M122" s="31">
        <v>149</v>
      </c>
      <c r="N122" s="31">
        <v>85</v>
      </c>
      <c r="O122" s="31">
        <v>6</v>
      </c>
      <c r="P122" s="31">
        <v>77</v>
      </c>
      <c r="Q122" s="31">
        <v>2</v>
      </c>
      <c r="R122" s="31"/>
      <c r="S122" s="31">
        <v>568</v>
      </c>
      <c r="T122" s="31">
        <v>1</v>
      </c>
      <c r="U122" s="31">
        <v>499</v>
      </c>
      <c r="V122" s="31">
        <v>7</v>
      </c>
      <c r="W122" s="31"/>
      <c r="X122" s="31"/>
      <c r="Y122" s="31">
        <v>101</v>
      </c>
      <c r="Z122" s="31">
        <v>9</v>
      </c>
    </row>
    <row r="123" spans="1:26" s="32" customFormat="1" ht="14.25" customHeight="1">
      <c r="A123" s="29" t="s">
        <v>227</v>
      </c>
      <c r="B123" s="374" t="s">
        <v>228</v>
      </c>
      <c r="C123" s="375"/>
      <c r="D123" s="376"/>
      <c r="E123" s="191"/>
      <c r="F123" s="191"/>
      <c r="G123" s="191"/>
      <c r="H123" s="191"/>
      <c r="I123" s="19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s="32" customFormat="1" ht="14.25" customHeight="1">
      <c r="A124" s="29" t="s">
        <v>229</v>
      </c>
      <c r="B124" s="374" t="s">
        <v>230</v>
      </c>
      <c r="C124" s="377"/>
      <c r="D124" s="378"/>
      <c r="E124" s="191"/>
      <c r="F124" s="191">
        <v>13</v>
      </c>
      <c r="G124" s="191">
        <v>8</v>
      </c>
      <c r="H124" s="191">
        <v>5</v>
      </c>
      <c r="I124" s="191"/>
      <c r="J124" s="31">
        <v>8</v>
      </c>
      <c r="K124" s="31">
        <v>5</v>
      </c>
      <c r="L124" s="31">
        <v>2</v>
      </c>
      <c r="M124" s="31"/>
      <c r="N124" s="31">
        <v>1</v>
      </c>
      <c r="O124" s="31"/>
      <c r="P124" s="31">
        <v>1</v>
      </c>
      <c r="Q124" s="31"/>
      <c r="R124" s="31"/>
      <c r="S124" s="31">
        <v>8</v>
      </c>
      <c r="T124" s="31"/>
      <c r="U124" s="31">
        <v>6</v>
      </c>
      <c r="V124" s="31">
        <v>2</v>
      </c>
      <c r="W124" s="31"/>
      <c r="X124" s="31"/>
      <c r="Y124" s="31"/>
      <c r="Z124" s="31"/>
    </row>
    <row r="125" spans="1:26" s="32" customFormat="1" ht="14.25" customHeight="1">
      <c r="A125" s="29" t="s">
        <v>231</v>
      </c>
      <c r="B125" s="374" t="s">
        <v>232</v>
      </c>
      <c r="C125" s="377"/>
      <c r="D125" s="378"/>
      <c r="E125" s="191">
        <v>2</v>
      </c>
      <c r="F125" s="191">
        <v>2</v>
      </c>
      <c r="G125" s="191">
        <v>2</v>
      </c>
      <c r="H125" s="191"/>
      <c r="I125" s="191"/>
      <c r="J125" s="31">
        <v>3</v>
      </c>
      <c r="K125" s="31">
        <v>1</v>
      </c>
      <c r="L125" s="31">
        <v>1</v>
      </c>
      <c r="M125" s="31"/>
      <c r="N125" s="31">
        <v>1</v>
      </c>
      <c r="O125" s="31">
        <v>1</v>
      </c>
      <c r="P125" s="31"/>
      <c r="Q125" s="31"/>
      <c r="R125" s="31"/>
      <c r="S125" s="31">
        <v>3</v>
      </c>
      <c r="T125" s="31"/>
      <c r="U125" s="31">
        <v>3</v>
      </c>
      <c r="V125" s="31"/>
      <c r="W125" s="31"/>
      <c r="X125" s="31"/>
      <c r="Y125" s="31">
        <v>1</v>
      </c>
      <c r="Z125" s="31"/>
    </row>
    <row r="126" spans="1:26" s="32" customFormat="1" ht="14.25" customHeight="1">
      <c r="A126" s="29" t="s">
        <v>233</v>
      </c>
      <c r="B126" s="374" t="s">
        <v>234</v>
      </c>
      <c r="C126" s="375"/>
      <c r="D126" s="376"/>
      <c r="E126" s="191"/>
      <c r="F126" s="191"/>
      <c r="G126" s="191"/>
      <c r="H126" s="191"/>
      <c r="I126" s="19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s="32" customFormat="1" ht="14.25" customHeight="1">
      <c r="A127" s="29" t="s">
        <v>235</v>
      </c>
      <c r="B127" s="374" t="s">
        <v>236</v>
      </c>
      <c r="C127" s="375"/>
      <c r="D127" s="376"/>
      <c r="E127" s="191"/>
      <c r="F127" s="191"/>
      <c r="G127" s="191"/>
      <c r="H127" s="191"/>
      <c r="I127" s="19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s="32" customFormat="1" ht="14.25" customHeight="1">
      <c r="A128" s="29" t="s">
        <v>237</v>
      </c>
      <c r="B128" s="374" t="s">
        <v>238</v>
      </c>
      <c r="C128" s="375"/>
      <c r="D128" s="376"/>
      <c r="E128" s="191"/>
      <c r="F128" s="191"/>
      <c r="G128" s="191"/>
      <c r="H128" s="191"/>
      <c r="I128" s="19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32" customFormat="1" ht="14.25" customHeight="1">
      <c r="A129" s="29" t="s">
        <v>239</v>
      </c>
      <c r="B129" s="382" t="s">
        <v>63</v>
      </c>
      <c r="C129" s="383"/>
      <c r="D129" s="384"/>
      <c r="E129" s="191">
        <v>1</v>
      </c>
      <c r="F129" s="191">
        <v>4</v>
      </c>
      <c r="G129" s="191">
        <v>3</v>
      </c>
      <c r="H129" s="191"/>
      <c r="I129" s="191">
        <v>1</v>
      </c>
      <c r="J129" s="31">
        <v>3</v>
      </c>
      <c r="K129" s="31">
        <v>3</v>
      </c>
      <c r="L129" s="31"/>
      <c r="M129" s="31"/>
      <c r="N129" s="31"/>
      <c r="O129" s="31"/>
      <c r="P129" s="31"/>
      <c r="Q129" s="31"/>
      <c r="R129" s="31"/>
      <c r="S129" s="31">
        <v>3</v>
      </c>
      <c r="T129" s="31"/>
      <c r="U129" s="31">
        <v>3</v>
      </c>
      <c r="V129" s="31"/>
      <c r="W129" s="31"/>
      <c r="X129" s="31"/>
      <c r="Y129" s="31">
        <v>1</v>
      </c>
      <c r="Z129" s="31"/>
    </row>
    <row r="130" spans="1:26" s="36" customFormat="1" ht="14.25" customHeight="1">
      <c r="A130" s="39" t="s">
        <v>240</v>
      </c>
      <c r="B130" s="366" t="s">
        <v>241</v>
      </c>
      <c r="C130" s="385"/>
      <c r="D130" s="386"/>
      <c r="E130" s="34"/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s="32" customFormat="1" ht="12.75" customHeight="1">
      <c r="A131" s="29" t="s">
        <v>242</v>
      </c>
      <c r="B131" s="371" t="s">
        <v>243</v>
      </c>
      <c r="C131" s="387"/>
      <c r="D131" s="388"/>
      <c r="E131" s="191"/>
      <c r="F131" s="191"/>
      <c r="G131" s="191"/>
      <c r="H131" s="191"/>
      <c r="I131" s="19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s="32" customFormat="1" ht="12.75" customHeight="1">
      <c r="A132" s="29" t="s">
        <v>244</v>
      </c>
      <c r="B132" s="371" t="s">
        <v>245</v>
      </c>
      <c r="C132" s="372"/>
      <c r="D132" s="373"/>
      <c r="E132" s="191"/>
      <c r="F132" s="191"/>
      <c r="G132" s="191"/>
      <c r="H132" s="191"/>
      <c r="I132" s="19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191"/>
      <c r="F133" s="191"/>
      <c r="G133" s="191"/>
      <c r="H133" s="191"/>
      <c r="I133" s="19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36" customFormat="1" ht="14.25" customHeight="1">
      <c r="A134" s="39" t="s">
        <v>247</v>
      </c>
      <c r="B134" s="366" t="s">
        <v>63</v>
      </c>
      <c r="C134" s="367"/>
      <c r="D134" s="368"/>
      <c r="E134" s="22"/>
      <c r="F134" s="22"/>
      <c r="G134" s="22"/>
      <c r="H134" s="22"/>
      <c r="I134" s="22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s="36" customFormat="1" ht="14.25" customHeight="1">
      <c r="A135" s="39" t="s">
        <v>248</v>
      </c>
      <c r="B135" s="366" t="s">
        <v>14</v>
      </c>
      <c r="C135" s="367"/>
      <c r="D135" s="368"/>
      <c r="E135" s="23">
        <f>SUM(E21+E22+E23+E24+E25+E26+E27+E28+E29+E30+E31+E32+E33+E34+E35+E36+E38+E39+E40+E41+E42+E43+E44+E45+E46+E47+E48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73</v>
      </c>
      <c r="F135" s="23">
        <f>SUM(F21+F22+F23+F24+F25+F26+F27+F28+F29+F30+F31+F32+F33+F34+F35+F36+F38+F39+F40+F41+F42+F43+F44+F45+F46+F47+F48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1490</v>
      </c>
      <c r="G135" s="23">
        <f t="shared" ref="G135:Z135" si="0">SUM(G21+G22+G23+G24+G25+G26+G27+G28+G29+G30+G31+G32+G33+G34+G35+G36+G38+G39+G40+G41+G42+G43+G44+G45+G46+G47+G48+G50+G51+G52+G53+G54+G55+G56+G58+G59+G60+G61+G62+G63+G64+G65+G66+G67+G68+G69+G70+G72+G73+G74+G75+G76+G77+G79+G80+G81+G82+G83+G84+G86+G87+G89+G90+G91+G92+G93+G94+G95+G96+G97+G98+G99+G100+G101+G102+G103+G104+G105+G106+G107+G108+G109+G111+G112+G113+G115+G116+G117+G118+G119+G120+G122+G123+G124+G125+G126+G127+G128+G129+G131+G132+G133+G134)</f>
        <v>1329</v>
      </c>
      <c r="H135" s="23">
        <f t="shared" si="0"/>
        <v>160</v>
      </c>
      <c r="I135" s="23">
        <f t="shared" si="0"/>
        <v>2</v>
      </c>
      <c r="J135" s="23">
        <f t="shared" si="0"/>
        <v>1174</v>
      </c>
      <c r="K135" s="23">
        <f t="shared" si="0"/>
        <v>735</v>
      </c>
      <c r="L135" s="23">
        <f t="shared" si="0"/>
        <v>74</v>
      </c>
      <c r="M135" s="23">
        <f t="shared" si="0"/>
        <v>212</v>
      </c>
      <c r="N135" s="23">
        <f t="shared" si="0"/>
        <v>146</v>
      </c>
      <c r="O135" s="23">
        <f t="shared" si="0"/>
        <v>8</v>
      </c>
      <c r="P135" s="23">
        <f t="shared" si="0"/>
        <v>128</v>
      </c>
      <c r="Q135" s="23">
        <f t="shared" si="0"/>
        <v>10</v>
      </c>
      <c r="R135" s="23">
        <f t="shared" si="0"/>
        <v>5</v>
      </c>
      <c r="S135" s="23">
        <f t="shared" si="0"/>
        <v>1179</v>
      </c>
      <c r="T135" s="23">
        <f t="shared" si="0"/>
        <v>1</v>
      </c>
      <c r="U135" s="23">
        <f t="shared" si="0"/>
        <v>1012</v>
      </c>
      <c r="V135" s="23">
        <f t="shared" si="0"/>
        <v>42</v>
      </c>
      <c r="W135" s="23">
        <f t="shared" si="0"/>
        <v>0</v>
      </c>
      <c r="X135" s="23">
        <f t="shared" si="0"/>
        <v>0</v>
      </c>
      <c r="Y135" s="23">
        <f t="shared" si="0"/>
        <v>222</v>
      </c>
      <c r="Z135" s="23">
        <f t="shared" si="0"/>
        <v>24</v>
      </c>
    </row>
    <row r="136" spans="1:26" ht="15">
      <c r="A136" s="241" t="s">
        <v>278</v>
      </c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242"/>
      <c r="N136" s="242"/>
      <c r="O136" s="242"/>
      <c r="P136" s="242"/>
      <c r="Q136" s="242"/>
      <c r="R136" s="242"/>
      <c r="S136" s="242"/>
      <c r="T136" s="242"/>
      <c r="U136" s="242"/>
      <c r="V136" s="242"/>
      <c r="W136" s="242"/>
      <c r="X136" s="242"/>
      <c r="Y136" s="242"/>
      <c r="Z136" s="242"/>
    </row>
    <row r="137" spans="1:26" ht="15">
      <c r="A137" s="241" t="s">
        <v>279</v>
      </c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242"/>
      <c r="N137" s="242"/>
      <c r="O137" s="242"/>
      <c r="P137" s="242"/>
      <c r="Q137" s="242"/>
      <c r="R137" s="242"/>
      <c r="S137" s="242"/>
      <c r="T137" s="242"/>
      <c r="U137" s="242"/>
      <c r="V137" s="242"/>
      <c r="W137" s="242"/>
      <c r="X137" s="242"/>
      <c r="Y137" s="242"/>
      <c r="Z137" s="242"/>
    </row>
    <row r="138" spans="1:26" ht="15">
      <c r="A138" s="241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242"/>
      <c r="N138" s="242"/>
      <c r="O138" s="242"/>
      <c r="P138" s="242"/>
      <c r="Q138" s="242"/>
      <c r="R138" s="242"/>
      <c r="S138" s="242"/>
      <c r="T138" s="242"/>
      <c r="U138" s="242"/>
      <c r="V138" s="242"/>
      <c r="W138" s="242"/>
      <c r="X138" s="242"/>
      <c r="Y138" s="242"/>
      <c r="Z138" s="242"/>
    </row>
    <row r="139" spans="1:26" ht="15">
      <c r="A139" s="241" t="s">
        <v>280</v>
      </c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242"/>
      <c r="N139" s="242"/>
      <c r="O139" s="242"/>
      <c r="P139" s="242"/>
      <c r="Q139" s="242"/>
      <c r="R139" s="242"/>
      <c r="S139" s="242"/>
      <c r="T139" s="242"/>
      <c r="U139" s="242"/>
      <c r="V139" s="242"/>
      <c r="W139" s="242"/>
      <c r="X139" s="242"/>
      <c r="Y139" s="242"/>
      <c r="Z139" s="242"/>
    </row>
    <row r="140" spans="1:26" ht="15">
      <c r="A140" s="241" t="s">
        <v>281</v>
      </c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242"/>
      <c r="N140" s="242"/>
      <c r="O140" s="242"/>
      <c r="P140" s="242"/>
      <c r="Q140" s="242"/>
      <c r="R140" s="242"/>
      <c r="S140" s="242"/>
      <c r="T140" s="242"/>
      <c r="U140" s="242"/>
      <c r="V140" s="242"/>
      <c r="W140" s="242"/>
      <c r="X140" s="242"/>
      <c r="Y140" s="242"/>
      <c r="Z140" s="242"/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7" workbookViewId="0">
      <selection activeCell="E135" sqref="E135:F135"/>
    </sheetView>
  </sheetViews>
  <sheetFormatPr defaultRowHeight="12.75"/>
  <cols>
    <col min="1" max="16384" width="9.140625" style="69"/>
  </cols>
  <sheetData>
    <row r="1" spans="1:26" ht="18">
      <c r="A1" s="636" t="s">
        <v>0</v>
      </c>
      <c r="B1" s="636"/>
      <c r="C1" s="636"/>
      <c r="D1" s="636"/>
      <c r="E1" s="636"/>
      <c r="F1" s="636"/>
      <c r="G1" s="636"/>
      <c r="H1" s="636"/>
      <c r="I1" s="636"/>
      <c r="J1" s="636"/>
      <c r="K1" s="636"/>
      <c r="L1" s="636"/>
      <c r="M1" s="636"/>
      <c r="N1" s="636"/>
      <c r="O1" s="636"/>
      <c r="P1" s="636"/>
      <c r="Q1" s="636"/>
      <c r="R1" s="636"/>
      <c r="S1" s="636"/>
      <c r="T1" s="636"/>
      <c r="U1" s="636"/>
      <c r="V1" s="636"/>
      <c r="W1" s="636"/>
      <c r="X1" s="636"/>
      <c r="Y1" s="636"/>
      <c r="Z1" s="636"/>
    </row>
    <row r="2" spans="1:26" ht="15">
      <c r="A2" s="637" t="s">
        <v>1</v>
      </c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  <c r="O2" s="637"/>
      <c r="P2" s="637"/>
      <c r="Q2" s="637"/>
      <c r="R2" s="637"/>
      <c r="S2" s="637"/>
      <c r="T2" s="637"/>
      <c r="U2" s="637"/>
      <c r="V2" s="637"/>
      <c r="W2" s="637"/>
      <c r="X2" s="637"/>
      <c r="Y2" s="637"/>
      <c r="Z2" s="637"/>
    </row>
    <row r="3" spans="1:26" ht="12.75" customHeight="1">
      <c r="A3" s="638" t="s">
        <v>249</v>
      </c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  <c r="Y3" s="638"/>
      <c r="Z3" s="638"/>
    </row>
    <row r="4" spans="1:26" ht="12.75" customHeight="1">
      <c r="A4" s="639"/>
      <c r="B4" s="639"/>
      <c r="C4" s="639"/>
      <c r="D4" s="639"/>
      <c r="E4" s="639"/>
      <c r="F4" s="639"/>
      <c r="G4" s="639"/>
      <c r="H4" s="639"/>
      <c r="I4" s="639"/>
      <c r="J4" s="639"/>
      <c r="K4" s="639"/>
      <c r="L4" s="639"/>
      <c r="M4" s="639"/>
      <c r="N4" s="639"/>
      <c r="O4" s="639"/>
      <c r="P4" s="639"/>
      <c r="Q4" s="639"/>
      <c r="R4" s="639"/>
      <c r="S4" s="639"/>
      <c r="T4" s="639"/>
      <c r="U4" s="639"/>
      <c r="V4" s="639"/>
      <c r="W4" s="639"/>
      <c r="X4" s="639"/>
      <c r="Y4" s="639"/>
      <c r="Z4" s="639"/>
    </row>
    <row r="5" spans="1:26" ht="12.75" customHeight="1">
      <c r="A5" s="628" t="s">
        <v>250</v>
      </c>
      <c r="B5" s="628"/>
      <c r="C5" s="628"/>
      <c r="D5" s="628"/>
      <c r="E5" s="640" t="s">
        <v>3</v>
      </c>
      <c r="F5" s="642" t="s">
        <v>251</v>
      </c>
      <c r="G5" s="643"/>
      <c r="H5" s="643"/>
      <c r="I5" s="643"/>
      <c r="J5" s="642" t="s">
        <v>5</v>
      </c>
      <c r="K5" s="643"/>
      <c r="L5" s="643"/>
      <c r="M5" s="643"/>
      <c r="N5" s="643"/>
      <c r="O5" s="643"/>
      <c r="P5" s="643"/>
      <c r="Q5" s="643"/>
      <c r="R5" s="643"/>
      <c r="S5" s="643"/>
      <c r="T5" s="635" t="s">
        <v>6</v>
      </c>
      <c r="U5" s="648" t="s">
        <v>7</v>
      </c>
      <c r="V5" s="628" t="s">
        <v>8</v>
      </c>
      <c r="W5" s="628"/>
      <c r="X5" s="628"/>
      <c r="Y5" s="641" t="s">
        <v>9</v>
      </c>
      <c r="Z5" s="641" t="s">
        <v>10</v>
      </c>
    </row>
    <row r="6" spans="1:26">
      <c r="A6" s="628"/>
      <c r="B6" s="628"/>
      <c r="C6" s="628"/>
      <c r="D6" s="628"/>
      <c r="E6" s="641"/>
      <c r="F6" s="644"/>
      <c r="G6" s="645"/>
      <c r="H6" s="645"/>
      <c r="I6" s="645"/>
      <c r="J6" s="644"/>
      <c r="K6" s="645"/>
      <c r="L6" s="645"/>
      <c r="M6" s="645"/>
      <c r="N6" s="645"/>
      <c r="O6" s="645"/>
      <c r="P6" s="645"/>
      <c r="Q6" s="645"/>
      <c r="R6" s="645"/>
      <c r="S6" s="645"/>
      <c r="T6" s="633"/>
      <c r="U6" s="649"/>
      <c r="V6" s="628"/>
      <c r="W6" s="628"/>
      <c r="X6" s="628"/>
      <c r="Y6" s="641"/>
      <c r="Z6" s="641"/>
    </row>
    <row r="7" spans="1:26">
      <c r="A7" s="628"/>
      <c r="B7" s="628"/>
      <c r="C7" s="628"/>
      <c r="D7" s="628"/>
      <c r="E7" s="641"/>
      <c r="F7" s="646"/>
      <c r="G7" s="647"/>
      <c r="H7" s="647"/>
      <c r="I7" s="647"/>
      <c r="J7" s="646"/>
      <c r="K7" s="647"/>
      <c r="L7" s="647"/>
      <c r="M7" s="647"/>
      <c r="N7" s="647"/>
      <c r="O7" s="647"/>
      <c r="P7" s="647"/>
      <c r="Q7" s="647"/>
      <c r="R7" s="647"/>
      <c r="S7" s="647"/>
      <c r="T7" s="633"/>
      <c r="U7" s="649"/>
      <c r="V7" s="628"/>
      <c r="W7" s="628"/>
      <c r="X7" s="628"/>
      <c r="Y7" s="641"/>
      <c r="Z7" s="641"/>
    </row>
    <row r="8" spans="1:26" ht="12.75" customHeight="1">
      <c r="A8" s="628"/>
      <c r="B8" s="628"/>
      <c r="C8" s="628"/>
      <c r="D8" s="628"/>
      <c r="E8" s="641"/>
      <c r="F8" s="635" t="s">
        <v>14</v>
      </c>
      <c r="G8" s="635" t="s">
        <v>15</v>
      </c>
      <c r="H8" s="635" t="s">
        <v>16</v>
      </c>
      <c r="I8" s="635" t="s">
        <v>17</v>
      </c>
      <c r="J8" s="635" t="s">
        <v>18</v>
      </c>
      <c r="K8" s="635" t="s">
        <v>19</v>
      </c>
      <c r="L8" s="635" t="s">
        <v>20</v>
      </c>
      <c r="M8" s="635" t="s">
        <v>21</v>
      </c>
      <c r="N8" s="628" t="s">
        <v>22</v>
      </c>
      <c r="O8" s="628"/>
      <c r="P8" s="628"/>
      <c r="Q8" s="628"/>
      <c r="R8" s="635" t="s">
        <v>23</v>
      </c>
      <c r="S8" s="651" t="s">
        <v>24</v>
      </c>
      <c r="T8" s="633"/>
      <c r="U8" s="649"/>
      <c r="V8" s="633" t="s">
        <v>11</v>
      </c>
      <c r="W8" s="633" t="s">
        <v>12</v>
      </c>
      <c r="X8" s="633" t="s">
        <v>13</v>
      </c>
      <c r="Y8" s="641"/>
      <c r="Z8" s="641"/>
    </row>
    <row r="9" spans="1:26">
      <c r="A9" s="628"/>
      <c r="B9" s="628"/>
      <c r="C9" s="628"/>
      <c r="D9" s="628"/>
      <c r="E9" s="641"/>
      <c r="F9" s="633"/>
      <c r="G9" s="633"/>
      <c r="H9" s="633"/>
      <c r="I9" s="633"/>
      <c r="J9" s="633"/>
      <c r="K9" s="633"/>
      <c r="L9" s="633"/>
      <c r="M9" s="633"/>
      <c r="N9" s="628"/>
      <c r="O9" s="628"/>
      <c r="P9" s="628"/>
      <c r="Q9" s="628"/>
      <c r="R9" s="633"/>
      <c r="S9" s="652"/>
      <c r="T9" s="633"/>
      <c r="U9" s="649"/>
      <c r="V9" s="633"/>
      <c r="W9" s="633"/>
      <c r="X9" s="633"/>
      <c r="Y9" s="641"/>
      <c r="Z9" s="641"/>
    </row>
    <row r="10" spans="1:26">
      <c r="A10" s="628"/>
      <c r="B10" s="628"/>
      <c r="C10" s="628"/>
      <c r="D10" s="628"/>
      <c r="E10" s="641"/>
      <c r="F10" s="633"/>
      <c r="G10" s="633"/>
      <c r="H10" s="633"/>
      <c r="I10" s="633"/>
      <c r="J10" s="633"/>
      <c r="K10" s="633"/>
      <c r="L10" s="633"/>
      <c r="M10" s="633"/>
      <c r="N10" s="628"/>
      <c r="O10" s="628"/>
      <c r="P10" s="628"/>
      <c r="Q10" s="628"/>
      <c r="R10" s="633"/>
      <c r="S10" s="652"/>
      <c r="T10" s="633"/>
      <c r="U10" s="649"/>
      <c r="V10" s="633"/>
      <c r="W10" s="633"/>
      <c r="X10" s="633"/>
      <c r="Y10" s="641"/>
      <c r="Z10" s="641"/>
    </row>
    <row r="11" spans="1:26" ht="12.75" customHeight="1">
      <c r="A11" s="628"/>
      <c r="B11" s="628"/>
      <c r="C11" s="628"/>
      <c r="D11" s="628"/>
      <c r="E11" s="628"/>
      <c r="F11" s="633"/>
      <c r="G11" s="633"/>
      <c r="H11" s="633"/>
      <c r="I11" s="633"/>
      <c r="J11" s="633"/>
      <c r="K11" s="633"/>
      <c r="L11" s="633"/>
      <c r="M11" s="633"/>
      <c r="N11" s="635" t="s">
        <v>25</v>
      </c>
      <c r="O11" s="635" t="s">
        <v>26</v>
      </c>
      <c r="P11" s="635" t="s">
        <v>252</v>
      </c>
      <c r="Q11" s="635" t="s">
        <v>28</v>
      </c>
      <c r="R11" s="633"/>
      <c r="S11" s="652"/>
      <c r="T11" s="633"/>
      <c r="U11" s="649"/>
      <c r="V11" s="633"/>
      <c r="W11" s="633"/>
      <c r="X11" s="633"/>
      <c r="Y11" s="641"/>
      <c r="Z11" s="641"/>
    </row>
    <row r="12" spans="1:26">
      <c r="A12" s="628"/>
      <c r="B12" s="628"/>
      <c r="C12" s="628"/>
      <c r="D12" s="628"/>
      <c r="E12" s="628"/>
      <c r="F12" s="633"/>
      <c r="G12" s="633"/>
      <c r="H12" s="633"/>
      <c r="I12" s="633"/>
      <c r="J12" s="633"/>
      <c r="K12" s="633"/>
      <c r="L12" s="633"/>
      <c r="M12" s="633"/>
      <c r="N12" s="633"/>
      <c r="O12" s="633"/>
      <c r="P12" s="633"/>
      <c r="Q12" s="633"/>
      <c r="R12" s="633"/>
      <c r="S12" s="652"/>
      <c r="T12" s="633"/>
      <c r="U12" s="649"/>
      <c r="V12" s="633"/>
      <c r="W12" s="633"/>
      <c r="X12" s="633"/>
      <c r="Y12" s="641"/>
      <c r="Z12" s="641"/>
    </row>
    <row r="13" spans="1:26">
      <c r="A13" s="628"/>
      <c r="B13" s="628"/>
      <c r="C13" s="628"/>
      <c r="D13" s="628"/>
      <c r="E13" s="628"/>
      <c r="F13" s="633"/>
      <c r="G13" s="633"/>
      <c r="H13" s="633"/>
      <c r="I13" s="633"/>
      <c r="J13" s="633"/>
      <c r="K13" s="633"/>
      <c r="L13" s="633"/>
      <c r="M13" s="633"/>
      <c r="N13" s="633"/>
      <c r="O13" s="633"/>
      <c r="P13" s="633"/>
      <c r="Q13" s="633"/>
      <c r="R13" s="633"/>
      <c r="S13" s="652"/>
      <c r="T13" s="633"/>
      <c r="U13" s="649"/>
      <c r="V13" s="633"/>
      <c r="W13" s="633"/>
      <c r="X13" s="633"/>
      <c r="Y13" s="641"/>
      <c r="Z13" s="641"/>
    </row>
    <row r="14" spans="1:26">
      <c r="A14" s="628"/>
      <c r="B14" s="628"/>
      <c r="C14" s="628"/>
      <c r="D14" s="628"/>
      <c r="E14" s="628"/>
      <c r="F14" s="633"/>
      <c r="G14" s="633"/>
      <c r="H14" s="633"/>
      <c r="I14" s="633"/>
      <c r="J14" s="633"/>
      <c r="K14" s="633"/>
      <c r="L14" s="633"/>
      <c r="M14" s="633"/>
      <c r="N14" s="633"/>
      <c r="O14" s="633"/>
      <c r="P14" s="633"/>
      <c r="Q14" s="633"/>
      <c r="R14" s="633"/>
      <c r="S14" s="652"/>
      <c r="T14" s="633"/>
      <c r="U14" s="649"/>
      <c r="V14" s="633"/>
      <c r="W14" s="633"/>
      <c r="X14" s="633"/>
      <c r="Y14" s="641"/>
      <c r="Z14" s="641"/>
    </row>
    <row r="15" spans="1:26">
      <c r="A15" s="628"/>
      <c r="B15" s="628"/>
      <c r="C15" s="628"/>
      <c r="D15" s="628"/>
      <c r="E15" s="628"/>
      <c r="F15" s="633"/>
      <c r="G15" s="633"/>
      <c r="H15" s="633"/>
      <c r="I15" s="633"/>
      <c r="J15" s="633"/>
      <c r="K15" s="633"/>
      <c r="L15" s="633"/>
      <c r="M15" s="633"/>
      <c r="N15" s="633"/>
      <c r="O15" s="633"/>
      <c r="P15" s="633"/>
      <c r="Q15" s="633"/>
      <c r="R15" s="633"/>
      <c r="S15" s="652"/>
      <c r="T15" s="633"/>
      <c r="U15" s="649"/>
      <c r="V15" s="633"/>
      <c r="W15" s="633"/>
      <c r="X15" s="633"/>
      <c r="Y15" s="641"/>
      <c r="Z15" s="641"/>
    </row>
    <row r="16" spans="1:26">
      <c r="A16" s="628"/>
      <c r="B16" s="628"/>
      <c r="C16" s="628"/>
      <c r="D16" s="628"/>
      <c r="E16" s="628"/>
      <c r="F16" s="633"/>
      <c r="G16" s="633"/>
      <c r="H16" s="633"/>
      <c r="I16" s="633"/>
      <c r="J16" s="633"/>
      <c r="K16" s="633"/>
      <c r="L16" s="633"/>
      <c r="M16" s="633"/>
      <c r="N16" s="633"/>
      <c r="O16" s="633"/>
      <c r="P16" s="633"/>
      <c r="Q16" s="633"/>
      <c r="R16" s="633"/>
      <c r="S16" s="652"/>
      <c r="T16" s="633"/>
      <c r="U16" s="649"/>
      <c r="V16" s="633"/>
      <c r="W16" s="633"/>
      <c r="X16" s="633"/>
      <c r="Y16" s="641"/>
      <c r="Z16" s="641"/>
    </row>
    <row r="17" spans="1:26">
      <c r="A17" s="628"/>
      <c r="B17" s="628"/>
      <c r="C17" s="628"/>
      <c r="D17" s="628"/>
      <c r="E17" s="628"/>
      <c r="F17" s="633"/>
      <c r="G17" s="633"/>
      <c r="H17" s="633"/>
      <c r="I17" s="633"/>
      <c r="J17" s="633"/>
      <c r="K17" s="633"/>
      <c r="L17" s="633"/>
      <c r="M17" s="633"/>
      <c r="N17" s="633"/>
      <c r="O17" s="633"/>
      <c r="P17" s="633"/>
      <c r="Q17" s="633"/>
      <c r="R17" s="633"/>
      <c r="S17" s="652"/>
      <c r="T17" s="633"/>
      <c r="U17" s="649"/>
      <c r="V17" s="633"/>
      <c r="W17" s="633"/>
      <c r="X17" s="633"/>
      <c r="Y17" s="641"/>
      <c r="Z17" s="641"/>
    </row>
    <row r="18" spans="1:26">
      <c r="A18" s="628"/>
      <c r="B18" s="628"/>
      <c r="C18" s="628"/>
      <c r="D18" s="628"/>
      <c r="E18" s="628"/>
      <c r="F18" s="634"/>
      <c r="G18" s="634"/>
      <c r="H18" s="634"/>
      <c r="I18" s="634"/>
      <c r="J18" s="634"/>
      <c r="K18" s="634"/>
      <c r="L18" s="634"/>
      <c r="M18" s="634"/>
      <c r="N18" s="634"/>
      <c r="O18" s="634"/>
      <c r="P18" s="634"/>
      <c r="Q18" s="634"/>
      <c r="R18" s="634"/>
      <c r="S18" s="653"/>
      <c r="T18" s="634"/>
      <c r="U18" s="650"/>
      <c r="V18" s="634"/>
      <c r="W18" s="634"/>
      <c r="X18" s="634"/>
      <c r="Y18" s="641"/>
      <c r="Z18" s="641"/>
    </row>
    <row r="19" spans="1:26" ht="12.75" customHeight="1">
      <c r="A19" s="631" t="s">
        <v>29</v>
      </c>
      <c r="B19" s="632"/>
      <c r="C19" s="632"/>
      <c r="D19" s="632"/>
      <c r="E19" s="243">
        <v>1</v>
      </c>
      <c r="F19" s="243">
        <v>2</v>
      </c>
      <c r="G19" s="243">
        <v>3</v>
      </c>
      <c r="H19" s="243">
        <v>4</v>
      </c>
      <c r="I19" s="243">
        <v>5</v>
      </c>
      <c r="J19" s="243">
        <v>6</v>
      </c>
      <c r="K19" s="243">
        <v>7</v>
      </c>
      <c r="L19" s="243">
        <v>8</v>
      </c>
      <c r="M19" s="243">
        <v>9</v>
      </c>
      <c r="N19" s="243">
        <v>10</v>
      </c>
      <c r="O19" s="243">
        <v>11</v>
      </c>
      <c r="P19" s="243">
        <v>12</v>
      </c>
      <c r="Q19" s="243">
        <v>13</v>
      </c>
      <c r="R19" s="243">
        <v>14</v>
      </c>
      <c r="S19" s="243">
        <v>15</v>
      </c>
      <c r="T19" s="243">
        <v>16</v>
      </c>
      <c r="U19" s="243">
        <v>17</v>
      </c>
      <c r="V19" s="243">
        <v>18</v>
      </c>
      <c r="W19" s="243">
        <v>19</v>
      </c>
      <c r="X19" s="243">
        <v>20</v>
      </c>
      <c r="Y19" s="243">
        <v>21</v>
      </c>
      <c r="Z19" s="243">
        <v>22</v>
      </c>
    </row>
    <row r="20" spans="1:26" s="70" customFormat="1" ht="14.25" customHeight="1">
      <c r="A20" s="244" t="s">
        <v>253</v>
      </c>
      <c r="B20" s="579" t="s">
        <v>31</v>
      </c>
      <c r="C20" s="579"/>
      <c r="D20" s="579"/>
      <c r="E20" s="245">
        <v>45</v>
      </c>
      <c r="F20" s="245">
        <v>246</v>
      </c>
      <c r="G20" s="245">
        <v>226</v>
      </c>
      <c r="H20" s="245">
        <v>19</v>
      </c>
      <c r="I20" s="245">
        <v>1</v>
      </c>
      <c r="J20" s="246">
        <v>178</v>
      </c>
      <c r="K20" s="246">
        <v>115</v>
      </c>
      <c r="L20" s="246">
        <v>11</v>
      </c>
      <c r="M20" s="246">
        <v>26</v>
      </c>
      <c r="N20" s="246">
        <v>26</v>
      </c>
      <c r="O20" s="246">
        <v>9</v>
      </c>
      <c r="P20" s="246">
        <v>7</v>
      </c>
      <c r="Q20" s="246">
        <v>10</v>
      </c>
      <c r="R20" s="246"/>
      <c r="S20" s="246">
        <v>178</v>
      </c>
      <c r="T20" s="246"/>
      <c r="U20" s="246">
        <v>112</v>
      </c>
      <c r="V20" s="246">
        <v>20</v>
      </c>
      <c r="W20" s="246">
        <v>1</v>
      </c>
      <c r="X20" s="246">
        <v>6</v>
      </c>
      <c r="Y20" s="246">
        <v>93</v>
      </c>
      <c r="Z20" s="246">
        <v>14</v>
      </c>
    </row>
    <row r="21" spans="1:26" s="70" customFormat="1" ht="12.75" customHeight="1">
      <c r="A21" s="247">
        <v>1.1000000000000001</v>
      </c>
      <c r="B21" s="627" t="s">
        <v>33</v>
      </c>
      <c r="C21" s="627"/>
      <c r="D21" s="627"/>
      <c r="E21" s="248">
        <v>1</v>
      </c>
      <c r="F21" s="248">
        <v>17</v>
      </c>
      <c r="G21" s="248">
        <v>16</v>
      </c>
      <c r="H21" s="248">
        <v>1</v>
      </c>
      <c r="J21" s="249">
        <v>8</v>
      </c>
      <c r="K21" s="249">
        <v>5</v>
      </c>
      <c r="L21" s="249"/>
      <c r="M21" s="249">
        <v>2</v>
      </c>
      <c r="N21" s="249">
        <v>1</v>
      </c>
      <c r="O21" s="249">
        <v>1</v>
      </c>
      <c r="P21" s="249"/>
      <c r="Q21" s="249"/>
      <c r="R21" s="249"/>
      <c r="S21" s="249">
        <v>8</v>
      </c>
      <c r="T21" s="249"/>
      <c r="U21" s="249">
        <v>5</v>
      </c>
      <c r="V21" s="249">
        <v>1</v>
      </c>
      <c r="W21" s="249"/>
      <c r="X21" s="249"/>
      <c r="Y21" s="249">
        <v>9</v>
      </c>
      <c r="Z21" s="249"/>
    </row>
    <row r="22" spans="1:26" s="70" customFormat="1" ht="12.75" customHeight="1">
      <c r="A22" s="250" t="s">
        <v>34</v>
      </c>
      <c r="B22" s="628" t="s">
        <v>35</v>
      </c>
      <c r="C22" s="628"/>
      <c r="D22" s="628"/>
      <c r="E22" s="248"/>
      <c r="F22" s="248">
        <v>24</v>
      </c>
      <c r="G22" s="248">
        <v>23</v>
      </c>
      <c r="H22" s="248">
        <v>1</v>
      </c>
      <c r="I22" s="248"/>
      <c r="J22" s="249">
        <v>17</v>
      </c>
      <c r="K22" s="249">
        <v>12</v>
      </c>
      <c r="L22" s="249"/>
      <c r="M22" s="249">
        <v>4</v>
      </c>
      <c r="N22" s="249">
        <v>1</v>
      </c>
      <c r="O22" s="249"/>
      <c r="P22" s="249">
        <v>1</v>
      </c>
      <c r="Q22" s="249"/>
      <c r="R22" s="249"/>
      <c r="S22" s="249">
        <v>17</v>
      </c>
      <c r="T22" s="249"/>
      <c r="U22" s="249">
        <v>12</v>
      </c>
      <c r="V22" s="249">
        <v>2</v>
      </c>
      <c r="W22" s="249"/>
      <c r="X22" s="249"/>
      <c r="Y22" s="249">
        <v>6</v>
      </c>
      <c r="Z22" s="249">
        <v>1</v>
      </c>
    </row>
    <row r="23" spans="1:26" s="70" customFormat="1" ht="12.75" customHeight="1">
      <c r="A23" s="251" t="s">
        <v>36</v>
      </c>
      <c r="B23" s="628" t="s">
        <v>37</v>
      </c>
      <c r="C23" s="628"/>
      <c r="D23" s="628"/>
      <c r="E23" s="248"/>
      <c r="F23" s="248">
        <v>4</v>
      </c>
      <c r="G23" s="248">
        <v>4</v>
      </c>
      <c r="H23" s="248"/>
      <c r="I23" s="248"/>
      <c r="J23" s="249">
        <v>3</v>
      </c>
      <c r="K23" s="249">
        <v>2</v>
      </c>
      <c r="L23" s="249"/>
      <c r="M23" s="249">
        <v>1</v>
      </c>
      <c r="N23" s="249"/>
      <c r="O23" s="249"/>
      <c r="P23" s="249"/>
      <c r="Q23" s="249"/>
      <c r="R23" s="249"/>
      <c r="S23" s="249">
        <v>3</v>
      </c>
      <c r="T23" s="249"/>
      <c r="U23" s="249">
        <v>2</v>
      </c>
      <c r="V23" s="249">
        <v>1</v>
      </c>
      <c r="W23" s="249"/>
      <c r="X23" s="249"/>
      <c r="Y23" s="249">
        <v>1</v>
      </c>
      <c r="Z23" s="249"/>
    </row>
    <row r="24" spans="1:26" s="70" customFormat="1" ht="12.75" customHeight="1">
      <c r="A24" s="250" t="s">
        <v>38</v>
      </c>
      <c r="B24" s="628" t="s">
        <v>39</v>
      </c>
      <c r="C24" s="628"/>
      <c r="D24" s="628"/>
      <c r="E24" s="248"/>
      <c r="F24" s="248"/>
      <c r="G24" s="248"/>
      <c r="H24" s="248"/>
      <c r="I24" s="248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</row>
    <row r="25" spans="1:26" s="70" customFormat="1" ht="12.75" customHeight="1">
      <c r="A25" s="247">
        <v>1.2</v>
      </c>
      <c r="B25" s="627" t="s">
        <v>41</v>
      </c>
      <c r="C25" s="627"/>
      <c r="D25" s="627"/>
      <c r="E25" s="248"/>
      <c r="F25" s="248"/>
      <c r="G25" s="248"/>
      <c r="H25" s="248"/>
      <c r="I25" s="248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</row>
    <row r="26" spans="1:26" s="70" customFormat="1" ht="12.75" customHeight="1">
      <c r="A26" s="250" t="s">
        <v>42</v>
      </c>
      <c r="B26" s="627" t="s">
        <v>43</v>
      </c>
      <c r="C26" s="627"/>
      <c r="D26" s="627"/>
      <c r="E26" s="248"/>
      <c r="F26" s="248">
        <v>1</v>
      </c>
      <c r="G26" s="248">
        <v>1</v>
      </c>
      <c r="H26" s="248"/>
      <c r="I26" s="248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>
        <v>1</v>
      </c>
      <c r="Z26" s="249"/>
    </row>
    <row r="27" spans="1:26" s="70" customFormat="1" ht="12.75" customHeight="1">
      <c r="A27" s="250" t="s">
        <v>44</v>
      </c>
      <c r="B27" s="622" t="s">
        <v>45</v>
      </c>
      <c r="C27" s="623"/>
      <c r="D27" s="624"/>
      <c r="E27" s="248">
        <v>1</v>
      </c>
      <c r="F27" s="248">
        <v>3</v>
      </c>
      <c r="G27" s="248">
        <v>3</v>
      </c>
      <c r="H27" s="248"/>
      <c r="I27" s="248"/>
      <c r="J27" s="249">
        <v>4</v>
      </c>
      <c r="K27" s="249">
        <v>3</v>
      </c>
      <c r="L27" s="249"/>
      <c r="M27" s="249">
        <v>1</v>
      </c>
      <c r="N27" s="249"/>
      <c r="O27" s="249"/>
      <c r="P27" s="249"/>
      <c r="Q27" s="249"/>
      <c r="R27" s="249"/>
      <c r="S27" s="249">
        <v>4</v>
      </c>
      <c r="T27" s="249"/>
      <c r="U27" s="249"/>
      <c r="V27" s="249">
        <v>3</v>
      </c>
      <c r="W27" s="249">
        <v>1</v>
      </c>
      <c r="X27" s="249"/>
      <c r="Y27" s="249"/>
      <c r="Z27" s="249"/>
    </row>
    <row r="28" spans="1:26" s="70" customFormat="1" ht="12.75" customHeight="1">
      <c r="A28" s="250" t="s">
        <v>254</v>
      </c>
      <c r="B28" s="622" t="s">
        <v>47</v>
      </c>
      <c r="C28" s="623"/>
      <c r="D28" s="624"/>
      <c r="E28" s="248"/>
      <c r="F28" s="248"/>
      <c r="G28" s="248"/>
      <c r="H28" s="248"/>
      <c r="I28" s="248"/>
      <c r="J28" s="249"/>
      <c r="K28" s="249"/>
      <c r="L28" s="249"/>
      <c r="M28" s="249"/>
      <c r="N28" s="249"/>
      <c r="O28" s="249"/>
      <c r="P28" s="249"/>
      <c r="Q28" s="249"/>
      <c r="R28" s="249"/>
      <c r="S28" s="249"/>
      <c r="T28" s="249"/>
      <c r="U28" s="249"/>
      <c r="V28" s="249"/>
      <c r="W28" s="249"/>
      <c r="X28" s="249"/>
      <c r="Y28" s="249"/>
      <c r="Z28" s="249"/>
    </row>
    <row r="29" spans="1:26" s="70" customFormat="1" ht="12.75" customHeight="1">
      <c r="A29" s="250" t="s">
        <v>48</v>
      </c>
      <c r="B29" s="627" t="s">
        <v>49</v>
      </c>
      <c r="C29" s="627"/>
      <c r="D29" s="627"/>
      <c r="E29" s="248"/>
      <c r="F29" s="248"/>
      <c r="G29" s="248"/>
      <c r="H29" s="248"/>
      <c r="I29" s="248"/>
      <c r="J29" s="249"/>
      <c r="K29" s="249"/>
      <c r="L29" s="249"/>
      <c r="M29" s="249"/>
      <c r="N29" s="249"/>
      <c r="O29" s="249"/>
      <c r="P29" s="249"/>
      <c r="Q29" s="249"/>
      <c r="R29" s="249"/>
      <c r="S29" s="249"/>
      <c r="T29" s="249"/>
      <c r="U29" s="249"/>
      <c r="V29" s="249"/>
      <c r="W29" s="249"/>
      <c r="X29" s="249"/>
      <c r="Y29" s="249"/>
      <c r="Z29" s="249"/>
    </row>
    <row r="30" spans="1:26" s="70" customFormat="1" ht="12.75" customHeight="1">
      <c r="A30" s="250" t="s">
        <v>50</v>
      </c>
      <c r="B30" s="628" t="s">
        <v>51</v>
      </c>
      <c r="C30" s="628"/>
      <c r="D30" s="628"/>
      <c r="E30" s="248">
        <v>1</v>
      </c>
      <c r="F30" s="248">
        <v>4</v>
      </c>
      <c r="G30" s="248">
        <v>4</v>
      </c>
      <c r="H30" s="248"/>
      <c r="I30" s="248"/>
      <c r="J30" s="249">
        <v>5</v>
      </c>
      <c r="K30" s="249">
        <v>5</v>
      </c>
      <c r="L30" s="249"/>
      <c r="M30" s="249"/>
      <c r="N30" s="249"/>
      <c r="O30" s="249"/>
      <c r="P30" s="249"/>
      <c r="Q30" s="249"/>
      <c r="R30" s="249"/>
      <c r="S30" s="249">
        <v>5</v>
      </c>
      <c r="T30" s="249"/>
      <c r="U30" s="249">
        <v>5</v>
      </c>
      <c r="V30" s="249"/>
      <c r="W30" s="249"/>
      <c r="X30" s="249"/>
      <c r="Y30" s="249"/>
      <c r="Z30" s="249"/>
    </row>
    <row r="31" spans="1:26" s="70" customFormat="1" ht="12.75" customHeight="1">
      <c r="A31" s="250" t="s">
        <v>52</v>
      </c>
      <c r="B31" s="622" t="s">
        <v>53</v>
      </c>
      <c r="C31" s="623"/>
      <c r="D31" s="624"/>
      <c r="E31" s="248">
        <v>2</v>
      </c>
      <c r="F31" s="248">
        <v>2</v>
      </c>
      <c r="G31" s="248">
        <v>2</v>
      </c>
      <c r="H31" s="248"/>
      <c r="I31" s="248"/>
      <c r="J31" s="249">
        <v>1</v>
      </c>
      <c r="K31" s="249"/>
      <c r="L31" s="249">
        <v>1</v>
      </c>
      <c r="M31" s="249"/>
      <c r="N31" s="249"/>
      <c r="O31" s="249"/>
      <c r="P31" s="249"/>
      <c r="Q31" s="249"/>
      <c r="R31" s="249"/>
      <c r="S31" s="249">
        <v>1</v>
      </c>
      <c r="T31" s="249"/>
      <c r="U31" s="249"/>
      <c r="V31" s="249"/>
      <c r="W31" s="249"/>
      <c r="X31" s="249"/>
      <c r="Y31" s="249">
        <v>3</v>
      </c>
      <c r="Z31" s="249"/>
    </row>
    <row r="32" spans="1:26" s="70" customFormat="1" ht="12.75" customHeight="1">
      <c r="A32" s="250" t="s">
        <v>54</v>
      </c>
      <c r="B32" s="619" t="s">
        <v>55</v>
      </c>
      <c r="C32" s="620"/>
      <c r="D32" s="621"/>
      <c r="E32" s="248">
        <v>7</v>
      </c>
      <c r="F32" s="248">
        <v>18</v>
      </c>
      <c r="G32" s="248">
        <v>17</v>
      </c>
      <c r="H32" s="248"/>
      <c r="I32" s="248">
        <v>1</v>
      </c>
      <c r="J32" s="249">
        <v>19</v>
      </c>
      <c r="K32" s="249">
        <v>16</v>
      </c>
      <c r="L32" s="249"/>
      <c r="M32" s="249">
        <v>1</v>
      </c>
      <c r="N32" s="249">
        <v>2</v>
      </c>
      <c r="O32" s="249">
        <v>1</v>
      </c>
      <c r="P32" s="249"/>
      <c r="Q32" s="249">
        <v>1</v>
      </c>
      <c r="R32" s="249"/>
      <c r="S32" s="249">
        <v>19</v>
      </c>
      <c r="T32" s="249"/>
      <c r="U32" s="249">
        <v>7</v>
      </c>
      <c r="V32" s="249">
        <v>4</v>
      </c>
      <c r="W32" s="249"/>
      <c r="X32" s="249">
        <v>1</v>
      </c>
      <c r="Y32" s="249">
        <v>5</v>
      </c>
      <c r="Z32" s="249">
        <v>2</v>
      </c>
    </row>
    <row r="33" spans="1:26" s="70" customFormat="1" ht="12.75" customHeight="1">
      <c r="A33" s="252" t="s">
        <v>56</v>
      </c>
      <c r="B33" s="619" t="s">
        <v>57</v>
      </c>
      <c r="C33" s="620"/>
      <c r="D33" s="621"/>
      <c r="E33" s="253">
        <v>2</v>
      </c>
      <c r="F33" s="253">
        <v>14</v>
      </c>
      <c r="G33" s="253">
        <v>13</v>
      </c>
      <c r="H33" s="253">
        <v>1</v>
      </c>
      <c r="I33" s="253"/>
      <c r="J33" s="254">
        <v>11</v>
      </c>
      <c r="K33" s="254">
        <v>9</v>
      </c>
      <c r="L33" s="254"/>
      <c r="M33" s="254">
        <v>1</v>
      </c>
      <c r="N33" s="246">
        <v>1</v>
      </c>
      <c r="O33" s="246"/>
      <c r="P33" s="246">
        <v>1</v>
      </c>
      <c r="Q33" s="246"/>
      <c r="R33" s="246"/>
      <c r="S33" s="246">
        <v>11</v>
      </c>
      <c r="T33" s="246"/>
      <c r="U33" s="246">
        <v>5</v>
      </c>
      <c r="V33" s="246">
        <v>5</v>
      </c>
      <c r="W33" s="246"/>
      <c r="X33" s="246">
        <v>1</v>
      </c>
      <c r="Y33" s="246">
        <v>4</v>
      </c>
      <c r="Z33" s="246">
        <v>1</v>
      </c>
    </row>
    <row r="34" spans="1:26" s="70" customFormat="1" ht="12.75" customHeight="1">
      <c r="A34" s="250" t="s">
        <v>58</v>
      </c>
      <c r="B34" s="619" t="s">
        <v>59</v>
      </c>
      <c r="C34" s="620"/>
      <c r="D34" s="621"/>
      <c r="E34" s="248">
        <v>1</v>
      </c>
      <c r="F34" s="248">
        <v>9</v>
      </c>
      <c r="G34" s="248">
        <v>9</v>
      </c>
      <c r="H34" s="248"/>
      <c r="I34" s="248"/>
      <c r="J34" s="249">
        <v>6</v>
      </c>
      <c r="K34" s="249">
        <v>4</v>
      </c>
      <c r="L34" s="249">
        <v>1</v>
      </c>
      <c r="M34" s="249"/>
      <c r="N34" s="249">
        <v>1</v>
      </c>
      <c r="O34" s="249"/>
      <c r="P34" s="249"/>
      <c r="Q34" s="249">
        <v>1</v>
      </c>
      <c r="R34" s="249"/>
      <c r="S34" s="249">
        <v>6</v>
      </c>
      <c r="T34" s="249"/>
      <c r="U34" s="249">
        <v>4</v>
      </c>
      <c r="V34" s="249"/>
      <c r="W34" s="249"/>
      <c r="X34" s="249"/>
      <c r="Y34" s="249">
        <v>4</v>
      </c>
      <c r="Z34" s="249">
        <v>1</v>
      </c>
    </row>
    <row r="35" spans="1:26" s="70" customFormat="1" ht="12.75" customHeight="1">
      <c r="A35" s="250" t="s">
        <v>60</v>
      </c>
      <c r="B35" s="627" t="s">
        <v>61</v>
      </c>
      <c r="C35" s="627"/>
      <c r="D35" s="627"/>
      <c r="E35" s="248">
        <v>15</v>
      </c>
      <c r="F35" s="248">
        <v>54</v>
      </c>
      <c r="G35" s="248">
        <v>51</v>
      </c>
      <c r="H35" s="248">
        <v>3</v>
      </c>
      <c r="I35" s="248"/>
      <c r="J35" s="249">
        <v>48</v>
      </c>
      <c r="K35" s="249">
        <v>29</v>
      </c>
      <c r="L35" s="249">
        <v>6</v>
      </c>
      <c r="M35" s="249"/>
      <c r="N35" s="249">
        <v>13</v>
      </c>
      <c r="O35" s="249">
        <v>4</v>
      </c>
      <c r="P35" s="249">
        <v>4</v>
      </c>
      <c r="Q35" s="249">
        <v>5</v>
      </c>
      <c r="R35" s="249"/>
      <c r="S35" s="249">
        <v>48</v>
      </c>
      <c r="T35" s="249"/>
      <c r="U35" s="249">
        <v>29</v>
      </c>
      <c r="V35" s="249">
        <v>1</v>
      </c>
      <c r="W35" s="249"/>
      <c r="X35" s="249"/>
      <c r="Y35" s="249">
        <v>18</v>
      </c>
      <c r="Z35" s="249">
        <v>6</v>
      </c>
    </row>
    <row r="36" spans="1:26" s="71" customFormat="1">
      <c r="A36" s="252" t="s">
        <v>62</v>
      </c>
      <c r="B36" s="629" t="s">
        <v>63</v>
      </c>
      <c r="C36" s="630"/>
      <c r="D36" s="630"/>
      <c r="E36" s="255">
        <v>15</v>
      </c>
      <c r="F36" s="255">
        <v>96</v>
      </c>
      <c r="G36" s="255">
        <v>83</v>
      </c>
      <c r="H36" s="255">
        <v>13</v>
      </c>
      <c r="I36" s="255"/>
      <c r="J36" s="256">
        <v>56</v>
      </c>
      <c r="K36" s="256">
        <v>30</v>
      </c>
      <c r="L36" s="256">
        <v>3</v>
      </c>
      <c r="M36" s="256">
        <v>16</v>
      </c>
      <c r="N36" s="256">
        <v>7</v>
      </c>
      <c r="O36" s="256">
        <v>3</v>
      </c>
      <c r="P36" s="256">
        <v>1</v>
      </c>
      <c r="Q36" s="256">
        <v>3</v>
      </c>
      <c r="R36" s="256"/>
      <c r="S36" s="256">
        <v>56</v>
      </c>
      <c r="T36" s="256"/>
      <c r="U36" s="256">
        <v>43</v>
      </c>
      <c r="V36" s="256">
        <v>3</v>
      </c>
      <c r="W36" s="256"/>
      <c r="X36" s="256">
        <v>4</v>
      </c>
      <c r="Y36" s="256">
        <v>42</v>
      </c>
      <c r="Z36" s="256">
        <v>3</v>
      </c>
    </row>
    <row r="37" spans="1:26" s="72" customFormat="1" ht="14.25" customHeight="1">
      <c r="A37" s="257" t="s">
        <v>64</v>
      </c>
      <c r="B37" s="579" t="s">
        <v>65</v>
      </c>
      <c r="C37" s="579"/>
      <c r="D37" s="579"/>
      <c r="E37" s="258">
        <v>11</v>
      </c>
      <c r="F37" s="258">
        <v>340</v>
      </c>
      <c r="G37" s="258">
        <v>332</v>
      </c>
      <c r="H37" s="258">
        <v>7</v>
      </c>
      <c r="I37" s="258">
        <v>1</v>
      </c>
      <c r="J37" s="259">
        <v>286</v>
      </c>
      <c r="K37" s="259">
        <v>250</v>
      </c>
      <c r="L37" s="259">
        <v>11</v>
      </c>
      <c r="M37" s="259">
        <v>6</v>
      </c>
      <c r="N37" s="259">
        <v>19</v>
      </c>
      <c r="O37" s="259"/>
      <c r="P37" s="259">
        <v>5</v>
      </c>
      <c r="Q37" s="259">
        <v>14</v>
      </c>
      <c r="R37" s="259"/>
      <c r="S37" s="259">
        <v>286</v>
      </c>
      <c r="T37" s="259"/>
      <c r="U37" s="259">
        <v>221</v>
      </c>
      <c r="V37" s="259">
        <v>7</v>
      </c>
      <c r="W37" s="259">
        <v>3</v>
      </c>
      <c r="X37" s="259">
        <v>1</v>
      </c>
      <c r="Y37" s="259">
        <v>57</v>
      </c>
      <c r="Z37" s="259">
        <v>5</v>
      </c>
    </row>
    <row r="38" spans="1:26" s="70" customFormat="1" ht="12.75" customHeight="1">
      <c r="A38" s="250" t="s">
        <v>66</v>
      </c>
      <c r="B38" s="627" t="s">
        <v>67</v>
      </c>
      <c r="C38" s="627"/>
      <c r="D38" s="627"/>
      <c r="E38" s="248">
        <v>1</v>
      </c>
      <c r="F38" s="248">
        <v>16</v>
      </c>
      <c r="G38" s="248">
        <v>12</v>
      </c>
      <c r="H38" s="248">
        <v>3</v>
      </c>
      <c r="I38" s="248">
        <v>1</v>
      </c>
      <c r="J38" s="249">
        <v>7</v>
      </c>
      <c r="K38" s="249">
        <v>4</v>
      </c>
      <c r="L38" s="249">
        <v>1</v>
      </c>
      <c r="M38" s="249">
        <v>1</v>
      </c>
      <c r="N38" s="249">
        <v>1</v>
      </c>
      <c r="O38" s="249"/>
      <c r="P38" s="249"/>
      <c r="Q38" s="249">
        <v>1</v>
      </c>
      <c r="R38" s="249"/>
      <c r="S38" s="249">
        <v>7</v>
      </c>
      <c r="T38" s="249"/>
      <c r="U38" s="249">
        <v>5</v>
      </c>
      <c r="V38" s="249">
        <v>1</v>
      </c>
      <c r="W38" s="249"/>
      <c r="X38" s="249">
        <v>1</v>
      </c>
      <c r="Y38" s="249">
        <v>6</v>
      </c>
      <c r="Z38" s="249"/>
    </row>
    <row r="39" spans="1:26" s="70" customFormat="1" ht="12.75" customHeight="1">
      <c r="A39" s="250" t="s">
        <v>68</v>
      </c>
      <c r="B39" s="628" t="s">
        <v>69</v>
      </c>
      <c r="C39" s="628"/>
      <c r="D39" s="628"/>
      <c r="E39" s="248"/>
      <c r="F39" s="248"/>
      <c r="G39" s="248"/>
      <c r="H39" s="248"/>
      <c r="I39" s="248"/>
      <c r="J39" s="249"/>
      <c r="K39" s="249"/>
      <c r="L39" s="249"/>
      <c r="M39" s="249"/>
      <c r="N39" s="249"/>
      <c r="O39" s="249"/>
      <c r="P39" s="249"/>
      <c r="Q39" s="249"/>
      <c r="R39" s="249"/>
      <c r="S39" s="249"/>
      <c r="T39" s="249"/>
      <c r="U39" s="249"/>
      <c r="V39" s="249"/>
      <c r="W39" s="249"/>
      <c r="X39" s="249"/>
      <c r="Y39" s="249"/>
      <c r="Z39" s="249"/>
    </row>
    <row r="40" spans="1:26" s="70" customFormat="1" ht="12.75" customHeight="1">
      <c r="A40" s="250" t="s">
        <v>70</v>
      </c>
      <c r="B40" s="622" t="s">
        <v>71</v>
      </c>
      <c r="C40" s="623"/>
      <c r="D40" s="624"/>
      <c r="E40" s="248"/>
      <c r="F40" s="248">
        <v>3</v>
      </c>
      <c r="G40" s="248">
        <v>3</v>
      </c>
      <c r="H40" s="248"/>
      <c r="I40" s="248"/>
      <c r="J40" s="249">
        <v>2</v>
      </c>
      <c r="K40" s="249">
        <v>2</v>
      </c>
      <c r="L40" s="249"/>
      <c r="M40" s="249"/>
      <c r="N40" s="249"/>
      <c r="O40" s="249"/>
      <c r="P40" s="249"/>
      <c r="Q40" s="249"/>
      <c r="R40" s="249"/>
      <c r="S40" s="249">
        <v>2</v>
      </c>
      <c r="T40" s="249"/>
      <c r="U40" s="249">
        <v>1</v>
      </c>
      <c r="V40" s="249"/>
      <c r="W40" s="249">
        <v>1</v>
      </c>
      <c r="X40" s="249"/>
      <c r="Y40" s="249">
        <v>1</v>
      </c>
      <c r="Z40" s="249"/>
    </row>
    <row r="41" spans="1:26" s="71" customFormat="1" ht="12.75" customHeight="1">
      <c r="A41" s="252" t="s">
        <v>72</v>
      </c>
      <c r="B41" s="619" t="s">
        <v>73</v>
      </c>
      <c r="C41" s="620"/>
      <c r="D41" s="621"/>
      <c r="E41" s="253">
        <v>4</v>
      </c>
      <c r="F41" s="253">
        <v>22</v>
      </c>
      <c r="G41" s="253">
        <v>22</v>
      </c>
      <c r="H41" s="253"/>
      <c r="I41" s="253"/>
      <c r="J41" s="254">
        <v>25</v>
      </c>
      <c r="K41" s="254">
        <v>22</v>
      </c>
      <c r="L41" s="254"/>
      <c r="M41" s="254">
        <v>2</v>
      </c>
      <c r="N41" s="254">
        <v>1</v>
      </c>
      <c r="O41" s="254"/>
      <c r="P41" s="254">
        <v>1</v>
      </c>
      <c r="Q41" s="254"/>
      <c r="R41" s="254"/>
      <c r="S41" s="254">
        <v>25</v>
      </c>
      <c r="T41" s="254"/>
      <c r="U41" s="254">
        <v>24</v>
      </c>
      <c r="V41" s="254"/>
      <c r="W41" s="254">
        <v>1</v>
      </c>
      <c r="X41" s="254"/>
      <c r="Y41" s="254">
        <v>1</v>
      </c>
      <c r="Z41" s="254"/>
    </row>
    <row r="42" spans="1:26" s="71" customFormat="1" ht="12.75" customHeight="1">
      <c r="A42" s="252" t="s">
        <v>74</v>
      </c>
      <c r="B42" s="619" t="s">
        <v>75</v>
      </c>
      <c r="C42" s="620"/>
      <c r="D42" s="621"/>
      <c r="E42" s="253"/>
      <c r="F42" s="253"/>
      <c r="G42" s="253"/>
      <c r="H42" s="253"/>
      <c r="I42" s="253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</row>
    <row r="43" spans="1:26" s="70" customFormat="1" ht="12.75" customHeight="1">
      <c r="A43" s="250" t="s">
        <v>76</v>
      </c>
      <c r="B43" s="619" t="s">
        <v>77</v>
      </c>
      <c r="C43" s="620"/>
      <c r="D43" s="621"/>
      <c r="E43" s="248">
        <v>2</v>
      </c>
      <c r="F43" s="248">
        <v>13</v>
      </c>
      <c r="G43" s="248">
        <v>11</v>
      </c>
      <c r="H43" s="248">
        <v>2</v>
      </c>
      <c r="I43" s="248"/>
      <c r="J43" s="249">
        <v>7</v>
      </c>
      <c r="K43" s="249">
        <v>3</v>
      </c>
      <c r="L43" s="249">
        <v>2</v>
      </c>
      <c r="M43" s="249">
        <v>1</v>
      </c>
      <c r="N43" s="249">
        <v>1</v>
      </c>
      <c r="O43" s="249"/>
      <c r="P43" s="249"/>
      <c r="Q43" s="249">
        <v>1</v>
      </c>
      <c r="R43" s="249"/>
      <c r="S43" s="249">
        <v>7</v>
      </c>
      <c r="T43" s="249"/>
      <c r="U43" s="249">
        <v>4</v>
      </c>
      <c r="V43" s="249">
        <v>1</v>
      </c>
      <c r="W43" s="249">
        <v>1</v>
      </c>
      <c r="X43" s="249"/>
      <c r="Y43" s="249">
        <v>6</v>
      </c>
      <c r="Z43" s="249">
        <v>2</v>
      </c>
    </row>
    <row r="44" spans="1:26" s="70" customFormat="1" ht="12.75" customHeight="1">
      <c r="A44" s="250" t="s">
        <v>78</v>
      </c>
      <c r="B44" s="619" t="s">
        <v>79</v>
      </c>
      <c r="C44" s="620"/>
      <c r="D44" s="621"/>
      <c r="E44" s="248">
        <v>2</v>
      </c>
      <c r="F44" s="248">
        <v>5</v>
      </c>
      <c r="G44" s="248">
        <v>5</v>
      </c>
      <c r="H44" s="248"/>
      <c r="I44" s="248"/>
      <c r="J44" s="249">
        <v>7</v>
      </c>
      <c r="K44" s="249">
        <v>6</v>
      </c>
      <c r="L44" s="249"/>
      <c r="M44" s="249"/>
      <c r="N44" s="249">
        <v>1</v>
      </c>
      <c r="O44" s="249"/>
      <c r="P44" s="249"/>
      <c r="Q44" s="249">
        <v>1</v>
      </c>
      <c r="R44" s="249"/>
      <c r="S44" s="249">
        <v>7</v>
      </c>
      <c r="T44" s="249"/>
      <c r="U44" s="249"/>
      <c r="V44" s="249"/>
      <c r="W44" s="249"/>
      <c r="X44" s="249"/>
      <c r="Y44" s="249"/>
      <c r="Z44" s="249"/>
    </row>
    <row r="45" spans="1:26" s="70" customFormat="1" ht="12.75" customHeight="1">
      <c r="A45" s="250" t="s">
        <v>80</v>
      </c>
      <c r="B45" s="619" t="s">
        <v>81</v>
      </c>
      <c r="C45" s="620"/>
      <c r="D45" s="621"/>
      <c r="E45" s="248"/>
      <c r="F45" s="248"/>
      <c r="G45" s="248"/>
      <c r="H45" s="248"/>
      <c r="I45" s="248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249"/>
      <c r="V45" s="249"/>
      <c r="W45" s="249"/>
      <c r="X45" s="249"/>
      <c r="Y45" s="249"/>
      <c r="Z45" s="249"/>
    </row>
    <row r="46" spans="1:26" s="70" customFormat="1" ht="12.75" customHeight="1">
      <c r="A46" s="250" t="s">
        <v>82</v>
      </c>
      <c r="B46" s="619" t="s">
        <v>83</v>
      </c>
      <c r="C46" s="620"/>
      <c r="D46" s="621"/>
      <c r="E46" s="248"/>
      <c r="F46" s="248">
        <v>10</v>
      </c>
      <c r="G46" s="248">
        <v>10</v>
      </c>
      <c r="H46" s="248"/>
      <c r="I46" s="248"/>
      <c r="J46" s="249">
        <v>10</v>
      </c>
      <c r="K46" s="249">
        <v>6</v>
      </c>
      <c r="L46" s="249">
        <v>4</v>
      </c>
      <c r="M46" s="249"/>
      <c r="N46" s="249"/>
      <c r="O46" s="249"/>
      <c r="P46" s="249"/>
      <c r="Q46" s="249"/>
      <c r="R46" s="249"/>
      <c r="S46" s="249">
        <v>10</v>
      </c>
      <c r="T46" s="249"/>
      <c r="U46" s="249">
        <v>10</v>
      </c>
      <c r="V46" s="249"/>
      <c r="W46" s="249"/>
      <c r="X46" s="249"/>
      <c r="Y46" s="249"/>
      <c r="Z46" s="249"/>
    </row>
    <row r="47" spans="1:26" s="70" customFormat="1" ht="12.75" customHeight="1">
      <c r="A47" s="250" t="s">
        <v>84</v>
      </c>
      <c r="B47" s="619" t="s">
        <v>85</v>
      </c>
      <c r="C47" s="620"/>
      <c r="D47" s="621"/>
      <c r="E47" s="248"/>
      <c r="F47" s="248">
        <v>2</v>
      </c>
      <c r="G47" s="248">
        <v>2</v>
      </c>
      <c r="H47" s="248"/>
      <c r="I47" s="248"/>
      <c r="J47" s="249">
        <v>1</v>
      </c>
      <c r="K47" s="249">
        <v>1</v>
      </c>
      <c r="L47" s="249"/>
      <c r="M47" s="249"/>
      <c r="N47" s="249"/>
      <c r="O47" s="249"/>
      <c r="P47" s="249"/>
      <c r="Q47" s="249"/>
      <c r="R47" s="249"/>
      <c r="S47" s="249">
        <v>1</v>
      </c>
      <c r="T47" s="249"/>
      <c r="U47" s="249"/>
      <c r="V47" s="249"/>
      <c r="W47" s="249"/>
      <c r="X47" s="249"/>
      <c r="Y47" s="249">
        <v>1</v>
      </c>
      <c r="Z47" s="249"/>
    </row>
    <row r="48" spans="1:26" s="70" customFormat="1">
      <c r="A48" s="250" t="s">
        <v>86</v>
      </c>
      <c r="B48" s="622" t="s">
        <v>63</v>
      </c>
      <c r="C48" s="623"/>
      <c r="D48" s="624"/>
      <c r="E48" s="248">
        <v>2</v>
      </c>
      <c r="F48" s="248">
        <v>269</v>
      </c>
      <c r="G48" s="248">
        <v>267</v>
      </c>
      <c r="H48" s="248">
        <v>2</v>
      </c>
      <c r="I48" s="248"/>
      <c r="J48" s="249">
        <v>227</v>
      </c>
      <c r="K48" s="249">
        <v>206</v>
      </c>
      <c r="L48" s="249">
        <v>4</v>
      </c>
      <c r="M48" s="249">
        <v>2</v>
      </c>
      <c r="N48" s="249">
        <v>15</v>
      </c>
      <c r="O48" s="249"/>
      <c r="P48" s="249">
        <v>4</v>
      </c>
      <c r="Q48" s="249">
        <v>11</v>
      </c>
      <c r="R48" s="249"/>
      <c r="S48" s="249">
        <v>227</v>
      </c>
      <c r="T48" s="249"/>
      <c r="U48" s="249">
        <v>177</v>
      </c>
      <c r="V48" s="249">
        <v>5</v>
      </c>
      <c r="W48" s="249"/>
      <c r="X48" s="249"/>
      <c r="Y48" s="249">
        <v>42</v>
      </c>
      <c r="Z48" s="249">
        <v>3</v>
      </c>
    </row>
    <row r="49" spans="1:26" s="73" customFormat="1" ht="14.25" customHeight="1">
      <c r="A49" s="244" t="s">
        <v>87</v>
      </c>
      <c r="B49" s="554" t="s">
        <v>88</v>
      </c>
      <c r="C49" s="555"/>
      <c r="D49" s="556"/>
      <c r="E49" s="245">
        <v>6</v>
      </c>
      <c r="F49" s="245">
        <v>35</v>
      </c>
      <c r="G49" s="245">
        <v>32</v>
      </c>
      <c r="H49" s="245">
        <v>3</v>
      </c>
      <c r="I49" s="245"/>
      <c r="J49" s="246">
        <v>30</v>
      </c>
      <c r="K49" s="246">
        <v>27</v>
      </c>
      <c r="L49" s="246"/>
      <c r="M49" s="246">
        <v>2</v>
      </c>
      <c r="N49" s="246">
        <v>1</v>
      </c>
      <c r="O49" s="246"/>
      <c r="P49" s="246"/>
      <c r="Q49" s="246">
        <v>1</v>
      </c>
      <c r="R49" s="246">
        <v>1</v>
      </c>
      <c r="S49" s="246">
        <v>31</v>
      </c>
      <c r="T49" s="246"/>
      <c r="U49" s="246">
        <v>17</v>
      </c>
      <c r="V49" s="246">
        <v>2</v>
      </c>
      <c r="W49" s="246"/>
      <c r="X49" s="246"/>
      <c r="Y49" s="246">
        <v>7</v>
      </c>
      <c r="Z49" s="246"/>
    </row>
    <row r="50" spans="1:26" s="70" customFormat="1" ht="12.75" customHeight="1">
      <c r="A50" s="250" t="s">
        <v>89</v>
      </c>
      <c r="B50" s="619" t="s">
        <v>90</v>
      </c>
      <c r="C50" s="620"/>
      <c r="D50" s="621"/>
      <c r="E50" s="248"/>
      <c r="F50" s="248">
        <v>1</v>
      </c>
      <c r="G50" s="248">
        <v>1</v>
      </c>
      <c r="H50" s="248"/>
      <c r="I50" s="248"/>
      <c r="J50" s="249">
        <v>1</v>
      </c>
      <c r="K50" s="249">
        <v>1</v>
      </c>
      <c r="L50" s="249"/>
      <c r="M50" s="249"/>
      <c r="N50" s="249"/>
      <c r="O50" s="249"/>
      <c r="P50" s="249"/>
      <c r="Q50" s="249"/>
      <c r="R50" s="249"/>
      <c r="S50" s="249">
        <v>1</v>
      </c>
      <c r="T50" s="249"/>
      <c r="U50" s="249"/>
      <c r="V50" s="249">
        <v>1</v>
      </c>
      <c r="W50" s="249"/>
      <c r="X50" s="249"/>
      <c r="Y50" s="249"/>
      <c r="Z50" s="249"/>
    </row>
    <row r="51" spans="1:26" s="70" customFormat="1" ht="12.75" customHeight="1">
      <c r="A51" s="250" t="s">
        <v>91</v>
      </c>
      <c r="B51" s="619" t="s">
        <v>92</v>
      </c>
      <c r="C51" s="620"/>
      <c r="D51" s="621"/>
      <c r="E51" s="248"/>
      <c r="F51" s="248"/>
      <c r="G51" s="248"/>
      <c r="H51" s="248"/>
      <c r="I51" s="248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</row>
    <row r="52" spans="1:26" s="70" customFormat="1" ht="12.75" customHeight="1">
      <c r="A52" s="250" t="s">
        <v>93</v>
      </c>
      <c r="B52" s="619" t="s">
        <v>94</v>
      </c>
      <c r="C52" s="620"/>
      <c r="D52" s="621"/>
      <c r="E52" s="248">
        <v>2</v>
      </c>
      <c r="F52" s="248"/>
      <c r="G52" s="248"/>
      <c r="H52" s="248"/>
      <c r="I52" s="248"/>
      <c r="J52" s="249">
        <v>2</v>
      </c>
      <c r="K52" s="249">
        <v>2</v>
      </c>
      <c r="L52" s="249"/>
      <c r="M52" s="249"/>
      <c r="N52" s="249"/>
      <c r="O52" s="249"/>
      <c r="P52" s="249"/>
      <c r="Q52" s="249"/>
      <c r="R52" s="249"/>
      <c r="S52" s="249">
        <v>2</v>
      </c>
      <c r="T52" s="249"/>
      <c r="U52" s="249"/>
      <c r="V52" s="249"/>
      <c r="W52" s="249"/>
      <c r="X52" s="249"/>
      <c r="Y52" s="249"/>
      <c r="Z52" s="249"/>
    </row>
    <row r="53" spans="1:26" s="71" customFormat="1" ht="12.75" customHeight="1">
      <c r="A53" s="252" t="s">
        <v>95</v>
      </c>
      <c r="B53" s="619" t="s">
        <v>96</v>
      </c>
      <c r="C53" s="620"/>
      <c r="D53" s="621"/>
      <c r="E53" s="253"/>
      <c r="F53" s="255"/>
      <c r="G53" s="255"/>
      <c r="H53" s="255"/>
      <c r="I53" s="255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</row>
    <row r="54" spans="1:26" s="71" customFormat="1" ht="12.75" customHeight="1">
      <c r="A54" s="252" t="s">
        <v>97</v>
      </c>
      <c r="B54" s="619" t="s">
        <v>255</v>
      </c>
      <c r="C54" s="620"/>
      <c r="D54" s="621"/>
      <c r="E54" s="255"/>
      <c r="F54" s="255">
        <v>3</v>
      </c>
      <c r="G54" s="255">
        <v>1</v>
      </c>
      <c r="H54" s="255">
        <v>2</v>
      </c>
      <c r="I54" s="255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>
        <v>1</v>
      </c>
      <c r="Z54" s="256"/>
    </row>
    <row r="55" spans="1:26" s="70" customFormat="1" ht="12.75" customHeight="1">
      <c r="A55" s="250" t="s">
        <v>99</v>
      </c>
      <c r="B55" s="619" t="s">
        <v>100</v>
      </c>
      <c r="C55" s="620"/>
      <c r="D55" s="621"/>
      <c r="E55" s="248">
        <v>2</v>
      </c>
      <c r="F55" s="248">
        <v>18</v>
      </c>
      <c r="G55" s="248">
        <v>18</v>
      </c>
      <c r="H55" s="248"/>
      <c r="I55" s="248"/>
      <c r="J55" s="249">
        <v>17</v>
      </c>
      <c r="K55" s="249">
        <v>14</v>
      </c>
      <c r="L55" s="249"/>
      <c r="M55" s="249">
        <v>2</v>
      </c>
      <c r="N55" s="249">
        <v>1</v>
      </c>
      <c r="O55" s="249"/>
      <c r="P55" s="249"/>
      <c r="Q55" s="249">
        <v>1</v>
      </c>
      <c r="R55" s="249">
        <v>1</v>
      </c>
      <c r="S55" s="249">
        <v>18</v>
      </c>
      <c r="T55" s="249"/>
      <c r="U55" s="249">
        <v>11</v>
      </c>
      <c r="V55" s="249">
        <v>1</v>
      </c>
      <c r="W55" s="249"/>
      <c r="X55" s="249"/>
      <c r="Y55" s="249">
        <v>2</v>
      </c>
      <c r="Z55" s="249"/>
    </row>
    <row r="56" spans="1:26" s="70" customFormat="1">
      <c r="A56" s="250" t="s">
        <v>101</v>
      </c>
      <c r="B56" s="622" t="s">
        <v>63</v>
      </c>
      <c r="C56" s="623"/>
      <c r="D56" s="624"/>
      <c r="E56" s="248">
        <v>2</v>
      </c>
      <c r="F56" s="248">
        <v>13</v>
      </c>
      <c r="G56" s="248">
        <v>12</v>
      </c>
      <c r="H56" s="248">
        <v>1</v>
      </c>
      <c r="I56" s="248"/>
      <c r="J56" s="249">
        <v>10</v>
      </c>
      <c r="K56" s="249">
        <v>10</v>
      </c>
      <c r="L56" s="249"/>
      <c r="M56" s="249"/>
      <c r="N56" s="249"/>
      <c r="O56" s="249"/>
      <c r="P56" s="249"/>
      <c r="Q56" s="249"/>
      <c r="R56" s="249"/>
      <c r="S56" s="249">
        <v>10</v>
      </c>
      <c r="T56" s="249"/>
      <c r="U56" s="249">
        <v>6</v>
      </c>
      <c r="V56" s="249"/>
      <c r="W56" s="249"/>
      <c r="X56" s="249"/>
      <c r="Y56" s="249">
        <v>4</v>
      </c>
      <c r="Z56" s="249"/>
    </row>
    <row r="57" spans="1:26" s="72" customFormat="1" ht="14.25" customHeight="1">
      <c r="A57" s="244" t="s">
        <v>102</v>
      </c>
      <c r="B57" s="554" t="s">
        <v>103</v>
      </c>
      <c r="C57" s="555"/>
      <c r="D57" s="556"/>
      <c r="E57" s="258">
        <v>25</v>
      </c>
      <c r="F57" s="258">
        <v>335</v>
      </c>
      <c r="G57" s="258">
        <v>309</v>
      </c>
      <c r="H57" s="258">
        <v>26</v>
      </c>
      <c r="I57" s="258"/>
      <c r="J57" s="259">
        <v>268</v>
      </c>
      <c r="K57" s="259">
        <v>161</v>
      </c>
      <c r="L57" s="259">
        <v>70</v>
      </c>
      <c r="M57" s="259">
        <v>6</v>
      </c>
      <c r="N57" s="259">
        <v>31</v>
      </c>
      <c r="O57" s="259">
        <v>3</v>
      </c>
      <c r="P57" s="259">
        <v>22</v>
      </c>
      <c r="Q57" s="259">
        <v>6</v>
      </c>
      <c r="R57" s="259">
        <v>1</v>
      </c>
      <c r="S57" s="259">
        <v>270</v>
      </c>
      <c r="T57" s="259"/>
      <c r="U57" s="259">
        <v>204</v>
      </c>
      <c r="V57" s="259">
        <v>24</v>
      </c>
      <c r="W57" s="259"/>
      <c r="X57" s="259">
        <v>2</v>
      </c>
      <c r="Y57" s="259">
        <v>64</v>
      </c>
      <c r="Z57" s="259">
        <v>7</v>
      </c>
    </row>
    <row r="58" spans="1:26" s="70" customFormat="1" ht="12.75" customHeight="1">
      <c r="A58" s="250" t="s">
        <v>104</v>
      </c>
      <c r="B58" s="619" t="s">
        <v>105</v>
      </c>
      <c r="C58" s="620"/>
      <c r="D58" s="621"/>
      <c r="E58" s="248">
        <v>13</v>
      </c>
      <c r="F58" s="248">
        <v>160</v>
      </c>
      <c r="G58" s="248">
        <v>144</v>
      </c>
      <c r="H58" s="248">
        <v>16</v>
      </c>
      <c r="I58" s="248"/>
      <c r="J58" s="249">
        <v>129</v>
      </c>
      <c r="K58" s="249">
        <v>106</v>
      </c>
      <c r="L58" s="249">
        <v>10</v>
      </c>
      <c r="M58" s="249">
        <v>2</v>
      </c>
      <c r="N58" s="249">
        <v>11</v>
      </c>
      <c r="O58" s="249"/>
      <c r="P58" s="249">
        <v>8</v>
      </c>
      <c r="Q58" s="249">
        <v>3</v>
      </c>
      <c r="R58" s="249"/>
      <c r="S58" s="249">
        <v>129</v>
      </c>
      <c r="T58" s="249"/>
      <c r="U58" s="249">
        <v>100</v>
      </c>
      <c r="V58" s="249">
        <v>5</v>
      </c>
      <c r="W58" s="249"/>
      <c r="X58" s="249"/>
      <c r="Y58" s="249">
        <v>28</v>
      </c>
      <c r="Z58" s="249"/>
    </row>
    <row r="59" spans="1:26" s="70" customFormat="1" ht="12.75" customHeight="1">
      <c r="A59" s="250" t="s">
        <v>106</v>
      </c>
      <c r="B59" s="619" t="s">
        <v>107</v>
      </c>
      <c r="C59" s="620"/>
      <c r="D59" s="621"/>
      <c r="E59" s="248">
        <v>6</v>
      </c>
      <c r="F59" s="248">
        <v>88</v>
      </c>
      <c r="G59" s="248">
        <v>85</v>
      </c>
      <c r="H59" s="248">
        <v>3</v>
      </c>
      <c r="I59" s="248"/>
      <c r="J59" s="249">
        <v>72</v>
      </c>
      <c r="K59" s="249">
        <v>27</v>
      </c>
      <c r="L59" s="249">
        <v>38</v>
      </c>
      <c r="M59" s="249"/>
      <c r="N59" s="249">
        <v>7</v>
      </c>
      <c r="O59" s="249">
        <v>1</v>
      </c>
      <c r="P59" s="249">
        <v>6</v>
      </c>
      <c r="Q59" s="249"/>
      <c r="R59" s="249"/>
      <c r="S59" s="249">
        <v>72</v>
      </c>
      <c r="T59" s="249"/>
      <c r="U59" s="249">
        <v>57</v>
      </c>
      <c r="V59" s="249">
        <v>10</v>
      </c>
      <c r="W59" s="249"/>
      <c r="X59" s="249"/>
      <c r="Y59" s="249">
        <v>19</v>
      </c>
      <c r="Z59" s="249">
        <v>4</v>
      </c>
    </row>
    <row r="60" spans="1:26" s="70" customFormat="1" ht="12.75" customHeight="1">
      <c r="A60" s="250" t="s">
        <v>108</v>
      </c>
      <c r="B60" s="619" t="s">
        <v>109</v>
      </c>
      <c r="C60" s="620"/>
      <c r="D60" s="621"/>
      <c r="E60" s="248">
        <v>2</v>
      </c>
      <c r="F60" s="248">
        <v>24</v>
      </c>
      <c r="G60" s="248">
        <v>23</v>
      </c>
      <c r="H60" s="248">
        <v>1</v>
      </c>
      <c r="I60" s="248"/>
      <c r="J60" s="249">
        <v>22</v>
      </c>
      <c r="K60" s="249">
        <v>6</v>
      </c>
      <c r="L60" s="249">
        <v>11</v>
      </c>
      <c r="M60" s="249">
        <v>2</v>
      </c>
      <c r="N60" s="249">
        <v>3</v>
      </c>
      <c r="O60" s="249">
        <v>2</v>
      </c>
      <c r="P60" s="249">
        <v>1</v>
      </c>
      <c r="Q60" s="249"/>
      <c r="R60" s="249"/>
      <c r="S60" s="249">
        <v>22</v>
      </c>
      <c r="T60" s="249"/>
      <c r="U60" s="249">
        <v>18</v>
      </c>
      <c r="V60" s="249">
        <v>2</v>
      </c>
      <c r="W60" s="249"/>
      <c r="X60" s="249">
        <v>2</v>
      </c>
      <c r="Y60" s="249">
        <v>3</v>
      </c>
      <c r="Z60" s="249"/>
    </row>
    <row r="61" spans="1:26" s="70" customFormat="1" ht="12.75" customHeight="1">
      <c r="A61" s="250" t="s">
        <v>110</v>
      </c>
      <c r="B61" s="619" t="s">
        <v>111</v>
      </c>
      <c r="C61" s="620"/>
      <c r="D61" s="621"/>
      <c r="E61" s="248"/>
      <c r="F61" s="248">
        <v>2</v>
      </c>
      <c r="G61" s="248">
        <v>2</v>
      </c>
      <c r="H61" s="248"/>
      <c r="I61" s="248"/>
      <c r="J61" s="249">
        <v>2</v>
      </c>
      <c r="K61" s="249">
        <v>1</v>
      </c>
      <c r="L61" s="249"/>
      <c r="M61" s="249"/>
      <c r="N61" s="249">
        <v>1</v>
      </c>
      <c r="O61" s="249"/>
      <c r="P61" s="249">
        <v>1</v>
      </c>
      <c r="Q61" s="249"/>
      <c r="R61" s="249"/>
      <c r="S61" s="249">
        <v>2</v>
      </c>
      <c r="T61" s="249"/>
      <c r="U61" s="249"/>
      <c r="V61" s="249"/>
      <c r="W61" s="249"/>
      <c r="X61" s="249"/>
      <c r="Y61" s="249"/>
      <c r="Z61" s="249"/>
    </row>
    <row r="62" spans="1:26" s="70" customFormat="1" ht="12.75" customHeight="1">
      <c r="A62" s="250" t="s">
        <v>112</v>
      </c>
      <c r="B62" s="619" t="s">
        <v>113</v>
      </c>
      <c r="C62" s="620"/>
      <c r="D62" s="621"/>
      <c r="E62" s="248"/>
      <c r="F62" s="248"/>
      <c r="G62" s="248"/>
      <c r="H62" s="248"/>
      <c r="I62" s="248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</row>
    <row r="63" spans="1:26" s="70" customFormat="1" ht="12.75" customHeight="1">
      <c r="A63" s="250" t="s">
        <v>114</v>
      </c>
      <c r="B63" s="619" t="s">
        <v>115</v>
      </c>
      <c r="C63" s="620"/>
      <c r="D63" s="621"/>
      <c r="E63" s="248"/>
      <c r="F63" s="248">
        <v>4</v>
      </c>
      <c r="G63" s="248">
        <v>4</v>
      </c>
      <c r="H63" s="248"/>
      <c r="I63" s="248"/>
      <c r="J63" s="249">
        <v>4</v>
      </c>
      <c r="K63" s="249">
        <v>3</v>
      </c>
      <c r="L63" s="249"/>
      <c r="M63" s="249"/>
      <c r="N63" s="249">
        <v>1</v>
      </c>
      <c r="O63" s="249"/>
      <c r="P63" s="249">
        <v>1</v>
      </c>
      <c r="Q63" s="249"/>
      <c r="R63" s="249"/>
      <c r="S63" s="249">
        <v>4</v>
      </c>
      <c r="T63" s="249"/>
      <c r="U63" s="249"/>
      <c r="V63" s="249"/>
      <c r="W63" s="249"/>
      <c r="X63" s="249"/>
      <c r="Y63" s="249"/>
      <c r="Z63" s="249"/>
    </row>
    <row r="64" spans="1:26" s="70" customFormat="1" ht="12.75" customHeight="1">
      <c r="A64" s="250" t="s">
        <v>116</v>
      </c>
      <c r="B64" s="619" t="s">
        <v>117</v>
      </c>
      <c r="C64" s="620"/>
      <c r="D64" s="621"/>
      <c r="E64" s="248"/>
      <c r="F64" s="248"/>
      <c r="G64" s="248"/>
      <c r="H64" s="248"/>
      <c r="I64" s="248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</row>
    <row r="65" spans="1:26" s="70" customFormat="1" ht="12.75" customHeight="1">
      <c r="A65" s="250" t="s">
        <v>118</v>
      </c>
      <c r="B65" s="619" t="s">
        <v>119</v>
      </c>
      <c r="C65" s="620"/>
      <c r="D65" s="621"/>
      <c r="E65" s="248">
        <v>3</v>
      </c>
      <c r="F65" s="248">
        <v>20</v>
      </c>
      <c r="G65" s="248">
        <v>18</v>
      </c>
      <c r="H65" s="248">
        <v>2</v>
      </c>
      <c r="I65" s="248"/>
      <c r="J65" s="249">
        <v>10</v>
      </c>
      <c r="K65" s="249">
        <v>7</v>
      </c>
      <c r="L65" s="249"/>
      <c r="M65" s="249"/>
      <c r="N65" s="249">
        <v>3</v>
      </c>
      <c r="O65" s="249"/>
      <c r="P65" s="249">
        <v>2</v>
      </c>
      <c r="Q65" s="249">
        <v>1</v>
      </c>
      <c r="R65" s="249">
        <v>1</v>
      </c>
      <c r="S65" s="249">
        <v>11</v>
      </c>
      <c r="T65" s="249"/>
      <c r="U65" s="249">
        <v>7</v>
      </c>
      <c r="V65" s="249">
        <v>2</v>
      </c>
      <c r="W65" s="249"/>
      <c r="X65" s="249"/>
      <c r="Y65" s="249">
        <v>10</v>
      </c>
      <c r="Z65" s="249">
        <v>3</v>
      </c>
    </row>
    <row r="66" spans="1:26" s="70" customFormat="1" ht="12.75" customHeight="1">
      <c r="A66" s="250" t="s">
        <v>120</v>
      </c>
      <c r="B66" s="619" t="s">
        <v>121</v>
      </c>
      <c r="C66" s="620"/>
      <c r="D66" s="621"/>
      <c r="E66" s="248"/>
      <c r="F66" s="248">
        <v>3</v>
      </c>
      <c r="G66" s="248">
        <v>2</v>
      </c>
      <c r="H66" s="248">
        <v>1</v>
      </c>
      <c r="I66" s="248"/>
      <c r="J66" s="249">
        <v>2</v>
      </c>
      <c r="K66" s="249"/>
      <c r="L66" s="249"/>
      <c r="M66" s="249"/>
      <c r="N66" s="249">
        <v>2</v>
      </c>
      <c r="O66" s="249"/>
      <c r="P66" s="249"/>
      <c r="Q66" s="249">
        <v>2</v>
      </c>
      <c r="R66" s="249"/>
      <c r="S66" s="249">
        <v>2</v>
      </c>
      <c r="T66" s="249"/>
      <c r="U66" s="249">
        <v>2</v>
      </c>
      <c r="V66" s="249"/>
      <c r="W66" s="249"/>
      <c r="X66" s="249"/>
      <c r="Y66" s="249"/>
      <c r="Z66" s="249"/>
    </row>
    <row r="67" spans="1:26" s="70" customFormat="1" ht="12.75" customHeight="1">
      <c r="A67" s="250" t="s">
        <v>122</v>
      </c>
      <c r="B67" s="619" t="s">
        <v>123</v>
      </c>
      <c r="C67" s="620"/>
      <c r="D67" s="621"/>
      <c r="E67" s="248">
        <v>1</v>
      </c>
      <c r="F67" s="248">
        <v>18</v>
      </c>
      <c r="G67" s="248">
        <v>17</v>
      </c>
      <c r="H67" s="248">
        <v>1</v>
      </c>
      <c r="I67" s="248"/>
      <c r="J67" s="249">
        <v>16</v>
      </c>
      <c r="K67" s="249">
        <v>7</v>
      </c>
      <c r="L67" s="249">
        <v>8</v>
      </c>
      <c r="M67" s="249"/>
      <c r="N67" s="249">
        <v>1</v>
      </c>
      <c r="O67" s="249"/>
      <c r="P67" s="249">
        <v>1</v>
      </c>
      <c r="Q67" s="249"/>
      <c r="R67" s="249"/>
      <c r="S67" s="249">
        <v>16</v>
      </c>
      <c r="T67" s="249"/>
      <c r="U67" s="249">
        <v>12</v>
      </c>
      <c r="V67" s="249">
        <v>2</v>
      </c>
      <c r="W67" s="249"/>
      <c r="X67" s="249"/>
      <c r="Y67" s="249">
        <v>2</v>
      </c>
      <c r="Z67" s="249"/>
    </row>
    <row r="68" spans="1:26" s="70" customFormat="1" ht="12.75" customHeight="1">
      <c r="A68" s="250" t="s">
        <v>124</v>
      </c>
      <c r="B68" s="619" t="s">
        <v>125</v>
      </c>
      <c r="C68" s="620"/>
      <c r="D68" s="621"/>
      <c r="E68" s="248"/>
      <c r="F68" s="248">
        <v>4</v>
      </c>
      <c r="G68" s="248">
        <v>3</v>
      </c>
      <c r="H68" s="248">
        <v>1</v>
      </c>
      <c r="I68" s="248"/>
      <c r="J68" s="249">
        <v>2</v>
      </c>
      <c r="K68" s="249"/>
      <c r="L68" s="249">
        <v>1</v>
      </c>
      <c r="M68" s="249">
        <v>1</v>
      </c>
      <c r="N68" s="249"/>
      <c r="O68" s="249"/>
      <c r="P68" s="249"/>
      <c r="Q68" s="249"/>
      <c r="R68" s="249"/>
      <c r="S68" s="249">
        <v>3</v>
      </c>
      <c r="T68" s="249"/>
      <c r="U68" s="249"/>
      <c r="V68" s="249"/>
      <c r="W68" s="249"/>
      <c r="X68" s="249"/>
      <c r="Y68" s="249"/>
      <c r="Z68" s="249"/>
    </row>
    <row r="69" spans="1:26" s="70" customFormat="1" ht="12.75" customHeight="1">
      <c r="A69" s="250" t="s">
        <v>126</v>
      </c>
      <c r="B69" s="619" t="s">
        <v>127</v>
      </c>
      <c r="C69" s="620"/>
      <c r="D69" s="621"/>
      <c r="E69" s="248"/>
      <c r="F69" s="248"/>
      <c r="G69" s="248"/>
      <c r="H69" s="248"/>
      <c r="I69" s="248"/>
      <c r="J69" s="249"/>
      <c r="K69" s="249"/>
      <c r="L69" s="249"/>
      <c r="M69" s="249"/>
      <c r="N69" s="249"/>
      <c r="O69" s="249"/>
      <c r="P69" s="249"/>
      <c r="Q69" s="249"/>
      <c r="R69" s="249"/>
      <c r="S69" s="249"/>
      <c r="T69" s="249"/>
      <c r="U69" s="249"/>
      <c r="V69" s="249"/>
      <c r="W69" s="249"/>
      <c r="X69" s="249"/>
      <c r="Y69" s="249"/>
      <c r="Z69" s="249"/>
    </row>
    <row r="70" spans="1:26" s="70" customFormat="1">
      <c r="A70" s="250" t="s">
        <v>128</v>
      </c>
      <c r="B70" s="622" t="s">
        <v>63</v>
      </c>
      <c r="C70" s="623"/>
      <c r="D70" s="624"/>
      <c r="E70" s="248"/>
      <c r="F70" s="248">
        <v>12</v>
      </c>
      <c r="G70" s="248">
        <v>11</v>
      </c>
      <c r="H70" s="248">
        <v>1</v>
      </c>
      <c r="I70" s="248"/>
      <c r="J70" s="249">
        <v>9</v>
      </c>
      <c r="K70" s="249">
        <v>4</v>
      </c>
      <c r="L70" s="249">
        <v>2</v>
      </c>
      <c r="M70" s="249">
        <v>1</v>
      </c>
      <c r="N70" s="249">
        <v>2</v>
      </c>
      <c r="O70" s="249"/>
      <c r="P70" s="249">
        <v>2</v>
      </c>
      <c r="Q70" s="249"/>
      <c r="R70" s="249"/>
      <c r="S70" s="249">
        <v>9</v>
      </c>
      <c r="T70" s="249"/>
      <c r="U70" s="249">
        <v>8</v>
      </c>
      <c r="V70" s="249">
        <v>3</v>
      </c>
      <c r="W70" s="249"/>
      <c r="X70" s="249"/>
      <c r="Y70" s="249">
        <v>2</v>
      </c>
      <c r="Z70" s="249"/>
    </row>
    <row r="71" spans="1:26" s="72" customFormat="1" ht="14.25" customHeight="1">
      <c r="A71" s="244" t="s">
        <v>129</v>
      </c>
      <c r="B71" s="554" t="s">
        <v>130</v>
      </c>
      <c r="C71" s="555"/>
      <c r="D71" s="556"/>
      <c r="E71" s="258"/>
      <c r="F71" s="258"/>
      <c r="G71" s="258"/>
      <c r="H71" s="258"/>
      <c r="I71" s="258"/>
      <c r="J71" s="259"/>
      <c r="K71" s="259"/>
      <c r="L71" s="259"/>
      <c r="M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</row>
    <row r="72" spans="1:26" s="70" customFormat="1" ht="12.75" customHeight="1">
      <c r="A72" s="250" t="s">
        <v>131</v>
      </c>
      <c r="B72" s="619" t="s">
        <v>132</v>
      </c>
      <c r="C72" s="620"/>
      <c r="D72" s="621"/>
      <c r="E72" s="248"/>
      <c r="F72" s="248"/>
      <c r="G72" s="248"/>
      <c r="H72" s="248"/>
      <c r="I72" s="248"/>
      <c r="J72" s="249"/>
      <c r="K72" s="249"/>
      <c r="L72" s="249"/>
      <c r="M72" s="249"/>
      <c r="N72" s="249"/>
      <c r="O72" s="249"/>
      <c r="P72" s="249"/>
      <c r="Q72" s="249"/>
      <c r="R72" s="249"/>
      <c r="S72" s="249"/>
      <c r="T72" s="249"/>
      <c r="U72" s="249"/>
      <c r="V72" s="249"/>
      <c r="W72" s="249"/>
      <c r="X72" s="249"/>
      <c r="Y72" s="249"/>
      <c r="Z72" s="249"/>
    </row>
    <row r="73" spans="1:26" s="70" customFormat="1" ht="12.75" customHeight="1">
      <c r="A73" s="250" t="s">
        <v>133</v>
      </c>
      <c r="B73" s="619" t="s">
        <v>134</v>
      </c>
      <c r="C73" s="620"/>
      <c r="D73" s="621"/>
      <c r="E73" s="248"/>
      <c r="F73" s="248"/>
      <c r="G73" s="248"/>
      <c r="H73" s="248"/>
      <c r="I73" s="248"/>
      <c r="J73" s="249"/>
      <c r="K73" s="249"/>
      <c r="L73" s="249"/>
      <c r="M73" s="249"/>
      <c r="N73" s="249"/>
      <c r="O73" s="249"/>
      <c r="P73" s="249"/>
      <c r="Q73" s="249"/>
      <c r="R73" s="249"/>
      <c r="S73" s="249"/>
      <c r="T73" s="249"/>
      <c r="U73" s="249"/>
      <c r="V73" s="249"/>
      <c r="W73" s="249"/>
      <c r="X73" s="249"/>
      <c r="Y73" s="249"/>
      <c r="Z73" s="249"/>
    </row>
    <row r="74" spans="1:26" s="70" customFormat="1" ht="12.75" customHeight="1">
      <c r="A74" s="250" t="s">
        <v>135</v>
      </c>
      <c r="B74" s="619" t="s">
        <v>136</v>
      </c>
      <c r="C74" s="620"/>
      <c r="D74" s="621"/>
      <c r="E74" s="248"/>
      <c r="F74" s="248"/>
      <c r="G74" s="248"/>
      <c r="H74" s="248"/>
      <c r="I74" s="248"/>
      <c r="J74" s="249"/>
      <c r="K74" s="249"/>
      <c r="L74" s="249"/>
      <c r="M74" s="249"/>
      <c r="N74" s="249"/>
      <c r="O74" s="249"/>
      <c r="P74" s="249"/>
      <c r="Q74" s="249"/>
      <c r="R74" s="249"/>
      <c r="S74" s="249"/>
      <c r="T74" s="249"/>
      <c r="U74" s="249"/>
      <c r="V74" s="249"/>
      <c r="W74" s="249"/>
      <c r="X74" s="249"/>
      <c r="Y74" s="249"/>
      <c r="Z74" s="249"/>
    </row>
    <row r="75" spans="1:26" s="70" customFormat="1" ht="12.75" customHeight="1">
      <c r="A75" s="250" t="s">
        <v>137</v>
      </c>
      <c r="B75" s="619" t="s">
        <v>138</v>
      </c>
      <c r="C75" s="620"/>
      <c r="D75" s="621"/>
      <c r="E75" s="248"/>
      <c r="F75" s="248"/>
      <c r="G75" s="248"/>
      <c r="H75" s="248"/>
      <c r="I75" s="248"/>
      <c r="J75" s="249"/>
      <c r="K75" s="249"/>
      <c r="L75" s="249"/>
      <c r="M75" s="249"/>
      <c r="N75" s="249"/>
      <c r="O75" s="249"/>
      <c r="P75" s="249"/>
      <c r="Q75" s="249"/>
      <c r="R75" s="249"/>
      <c r="S75" s="249"/>
      <c r="T75" s="249"/>
      <c r="U75" s="249"/>
      <c r="V75" s="249"/>
      <c r="W75" s="249"/>
      <c r="X75" s="249"/>
      <c r="Y75" s="249"/>
      <c r="Z75" s="249"/>
    </row>
    <row r="76" spans="1:26" s="70" customFormat="1" ht="12.75" customHeight="1">
      <c r="A76" s="250" t="s">
        <v>139</v>
      </c>
      <c r="B76" s="619" t="s">
        <v>140</v>
      </c>
      <c r="C76" s="620"/>
      <c r="D76" s="621"/>
      <c r="E76" s="248"/>
      <c r="F76" s="248"/>
      <c r="G76" s="248"/>
      <c r="H76" s="248"/>
      <c r="I76" s="248"/>
      <c r="J76" s="249"/>
      <c r="K76" s="249"/>
      <c r="L76" s="249"/>
      <c r="M76" s="249"/>
      <c r="N76" s="249"/>
      <c r="O76" s="249"/>
      <c r="P76" s="249"/>
      <c r="Q76" s="249"/>
      <c r="R76" s="249"/>
      <c r="S76" s="249"/>
      <c r="T76" s="249"/>
      <c r="U76" s="249"/>
      <c r="V76" s="249"/>
      <c r="W76" s="249"/>
      <c r="X76" s="249"/>
      <c r="Y76" s="249"/>
      <c r="Z76" s="249"/>
    </row>
    <row r="77" spans="1:26" s="70" customFormat="1">
      <c r="A77" s="250" t="s">
        <v>141</v>
      </c>
      <c r="B77" s="622" t="s">
        <v>63</v>
      </c>
      <c r="C77" s="623"/>
      <c r="D77" s="624"/>
      <c r="E77" s="248"/>
      <c r="F77" s="248"/>
      <c r="G77" s="248"/>
      <c r="H77" s="248"/>
      <c r="I77" s="248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49"/>
      <c r="X77" s="249"/>
      <c r="Y77" s="249"/>
      <c r="Z77" s="249"/>
    </row>
    <row r="78" spans="1:26" s="73" customFormat="1" ht="14.25" customHeight="1">
      <c r="A78" s="257" t="s">
        <v>142</v>
      </c>
      <c r="B78" s="554" t="s">
        <v>143</v>
      </c>
      <c r="C78" s="555"/>
      <c r="D78" s="556"/>
      <c r="E78" s="245">
        <v>5</v>
      </c>
      <c r="F78" s="245">
        <v>18</v>
      </c>
      <c r="G78" s="258">
        <v>17</v>
      </c>
      <c r="H78" s="258">
        <v>1</v>
      </c>
      <c r="I78" s="245"/>
      <c r="J78" s="246">
        <v>16</v>
      </c>
      <c r="K78" s="246">
        <v>11</v>
      </c>
      <c r="L78" s="246">
        <v>1</v>
      </c>
      <c r="M78" s="246">
        <v>1</v>
      </c>
      <c r="N78" s="246">
        <v>3</v>
      </c>
      <c r="O78" s="246">
        <v>1</v>
      </c>
      <c r="P78" s="246">
        <v>2</v>
      </c>
      <c r="Q78" s="246"/>
      <c r="R78" s="246"/>
      <c r="S78" s="246">
        <v>16</v>
      </c>
      <c r="T78" s="246"/>
      <c r="U78" s="246">
        <v>5</v>
      </c>
      <c r="V78" s="246">
        <v>4</v>
      </c>
      <c r="W78" s="246"/>
      <c r="X78" s="246"/>
      <c r="Y78" s="246">
        <v>6</v>
      </c>
      <c r="Z78" s="246">
        <v>2</v>
      </c>
    </row>
    <row r="79" spans="1:26" s="70" customFormat="1" ht="12.75" customHeight="1">
      <c r="A79" s="250" t="s">
        <v>144</v>
      </c>
      <c r="B79" s="619" t="s">
        <v>145</v>
      </c>
      <c r="C79" s="620"/>
      <c r="D79" s="621"/>
      <c r="E79" s="248"/>
      <c r="F79" s="248">
        <v>1</v>
      </c>
      <c r="G79" s="70">
        <v>1</v>
      </c>
      <c r="I79" s="248"/>
      <c r="J79" s="249">
        <v>1</v>
      </c>
      <c r="K79" s="249"/>
      <c r="L79" s="249"/>
      <c r="M79" s="249"/>
      <c r="N79" s="249">
        <v>1</v>
      </c>
      <c r="O79" s="249"/>
      <c r="P79" s="249">
        <v>1</v>
      </c>
      <c r="Q79" s="249"/>
      <c r="R79" s="249"/>
      <c r="S79" s="249">
        <v>1</v>
      </c>
      <c r="T79" s="249"/>
      <c r="U79" s="249"/>
      <c r="V79" s="249"/>
      <c r="W79" s="249"/>
      <c r="X79" s="249"/>
      <c r="Y79" s="249"/>
      <c r="Z79" s="249"/>
    </row>
    <row r="80" spans="1:26" s="70" customFormat="1" ht="12.75" customHeight="1">
      <c r="A80" s="250" t="s">
        <v>146</v>
      </c>
      <c r="B80" s="619" t="s">
        <v>147</v>
      </c>
      <c r="C80" s="620"/>
      <c r="D80" s="621"/>
      <c r="E80" s="248"/>
      <c r="F80" s="248">
        <v>7</v>
      </c>
      <c r="G80" s="248">
        <v>7</v>
      </c>
      <c r="H80" s="248"/>
      <c r="I80" s="248"/>
      <c r="J80" s="249">
        <v>7</v>
      </c>
      <c r="K80" s="249">
        <v>4</v>
      </c>
      <c r="L80" s="249"/>
      <c r="M80" s="249">
        <v>1</v>
      </c>
      <c r="N80" s="249">
        <v>2</v>
      </c>
      <c r="O80" s="249">
        <v>1</v>
      </c>
      <c r="P80" s="249">
        <v>1</v>
      </c>
      <c r="Q80" s="249"/>
      <c r="R80" s="249"/>
      <c r="S80" s="249">
        <v>7</v>
      </c>
      <c r="T80" s="249"/>
      <c r="U80" s="249">
        <v>3</v>
      </c>
      <c r="V80" s="249">
        <v>4</v>
      </c>
      <c r="W80" s="249"/>
      <c r="X80" s="249"/>
      <c r="Y80" s="249"/>
      <c r="Z80" s="249"/>
    </row>
    <row r="81" spans="1:26" s="70" customFormat="1" ht="12.75" customHeight="1">
      <c r="A81" s="250" t="s">
        <v>148</v>
      </c>
      <c r="B81" s="619" t="s">
        <v>149</v>
      </c>
      <c r="C81" s="620"/>
      <c r="D81" s="621"/>
      <c r="E81" s="248"/>
      <c r="F81" s="248">
        <v>1</v>
      </c>
      <c r="G81" s="248">
        <v>1</v>
      </c>
      <c r="H81" s="248"/>
      <c r="I81" s="248"/>
      <c r="J81" s="249"/>
      <c r="K81" s="249"/>
      <c r="L81" s="249"/>
      <c r="M81" s="249"/>
      <c r="N81" s="249"/>
      <c r="O81" s="249"/>
      <c r="P81" s="249"/>
      <c r="Q81" s="249"/>
      <c r="R81" s="249"/>
      <c r="S81" s="249"/>
      <c r="T81" s="249"/>
      <c r="U81" s="249"/>
      <c r="V81" s="249"/>
      <c r="W81" s="249"/>
      <c r="X81" s="249"/>
      <c r="Y81" s="249">
        <v>1</v>
      </c>
      <c r="Z81" s="249"/>
    </row>
    <row r="82" spans="1:26" s="71" customFormat="1" ht="12.75" customHeight="1">
      <c r="A82" s="252" t="s">
        <v>150</v>
      </c>
      <c r="B82" s="614" t="s">
        <v>151</v>
      </c>
      <c r="C82" s="617"/>
      <c r="D82" s="618"/>
      <c r="E82" s="255"/>
      <c r="F82" s="255">
        <v>2</v>
      </c>
      <c r="G82" s="255">
        <v>1</v>
      </c>
      <c r="H82" s="255">
        <v>1</v>
      </c>
      <c r="I82" s="255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>
        <v>1</v>
      </c>
      <c r="Z82" s="256">
        <v>1</v>
      </c>
    </row>
    <row r="83" spans="1:26" s="70" customFormat="1" ht="12.75" customHeight="1">
      <c r="A83" s="250" t="s">
        <v>152</v>
      </c>
      <c r="B83" s="614" t="s">
        <v>153</v>
      </c>
      <c r="C83" s="617"/>
      <c r="D83" s="618"/>
      <c r="E83" s="248">
        <v>4</v>
      </c>
      <c r="F83" s="248">
        <v>4</v>
      </c>
      <c r="G83" s="248">
        <v>4</v>
      </c>
      <c r="H83" s="248"/>
      <c r="I83" s="248"/>
      <c r="J83" s="249">
        <v>7</v>
      </c>
      <c r="K83" s="249">
        <v>6</v>
      </c>
      <c r="L83" s="249">
        <v>1</v>
      </c>
      <c r="M83" s="249"/>
      <c r="N83" s="249"/>
      <c r="O83" s="249"/>
      <c r="P83" s="249"/>
      <c r="Q83" s="249"/>
      <c r="R83" s="249"/>
      <c r="S83" s="249">
        <v>7</v>
      </c>
      <c r="T83" s="249"/>
      <c r="U83" s="249">
        <v>2</v>
      </c>
      <c r="V83" s="249"/>
      <c r="W83" s="249"/>
      <c r="X83" s="249"/>
      <c r="Y83" s="249">
        <v>1</v>
      </c>
      <c r="Z83" s="249">
        <v>1</v>
      </c>
    </row>
    <row r="84" spans="1:26" s="70" customFormat="1">
      <c r="A84" s="250" t="s">
        <v>154</v>
      </c>
      <c r="B84" s="622" t="s">
        <v>63</v>
      </c>
      <c r="C84" s="623"/>
      <c r="D84" s="624"/>
      <c r="E84" s="248">
        <v>1</v>
      </c>
      <c r="F84" s="248">
        <v>3</v>
      </c>
      <c r="G84" s="248">
        <v>3</v>
      </c>
      <c r="H84" s="248"/>
      <c r="I84" s="248"/>
      <c r="J84" s="249">
        <v>1</v>
      </c>
      <c r="K84" s="249">
        <v>1</v>
      </c>
      <c r="L84" s="249"/>
      <c r="M84" s="249"/>
      <c r="N84" s="249"/>
      <c r="O84" s="249"/>
      <c r="P84" s="249"/>
      <c r="Q84" s="249"/>
      <c r="R84" s="249"/>
      <c r="S84" s="249">
        <v>1</v>
      </c>
      <c r="T84" s="249"/>
      <c r="U84" s="249"/>
      <c r="V84" s="249"/>
      <c r="W84" s="249"/>
      <c r="X84" s="249"/>
      <c r="Y84" s="249">
        <v>3</v>
      </c>
      <c r="Z84" s="249"/>
    </row>
    <row r="85" spans="1:26" s="73" customFormat="1" ht="12.75" customHeight="1">
      <c r="A85" s="257" t="s">
        <v>155</v>
      </c>
      <c r="B85" s="554" t="s">
        <v>156</v>
      </c>
      <c r="C85" s="625"/>
      <c r="D85" s="626"/>
      <c r="E85" s="245">
        <v>5</v>
      </c>
      <c r="F85" s="245">
        <v>1</v>
      </c>
      <c r="G85" s="245">
        <v>1</v>
      </c>
      <c r="H85" s="245"/>
      <c r="I85" s="245"/>
      <c r="J85" s="246">
        <v>5</v>
      </c>
      <c r="K85" s="246">
        <v>5</v>
      </c>
      <c r="L85" s="246"/>
      <c r="M85" s="246"/>
      <c r="N85" s="246"/>
      <c r="O85" s="246"/>
      <c r="P85" s="246"/>
      <c r="Q85" s="246"/>
      <c r="R85" s="246"/>
      <c r="S85" s="246">
        <v>5</v>
      </c>
      <c r="T85" s="246"/>
      <c r="U85" s="246"/>
      <c r="V85" s="246"/>
      <c r="W85" s="246"/>
      <c r="X85" s="246"/>
      <c r="Y85" s="246">
        <v>1</v>
      </c>
      <c r="Z85" s="246">
        <v>1</v>
      </c>
    </row>
    <row r="86" spans="1:26" s="70" customFormat="1" ht="12.75" customHeight="1">
      <c r="A86" s="250" t="s">
        <v>157</v>
      </c>
      <c r="B86" s="619" t="s">
        <v>158</v>
      </c>
      <c r="C86" s="620"/>
      <c r="D86" s="621"/>
      <c r="E86" s="248">
        <v>5</v>
      </c>
      <c r="F86" s="248"/>
      <c r="G86" s="248"/>
      <c r="H86" s="248"/>
      <c r="I86" s="248"/>
      <c r="J86" s="249">
        <v>5</v>
      </c>
      <c r="K86" s="249">
        <v>5</v>
      </c>
      <c r="L86" s="249"/>
      <c r="M86" s="249"/>
      <c r="N86" s="249"/>
      <c r="O86" s="249"/>
      <c r="P86" s="249"/>
      <c r="Q86" s="249"/>
      <c r="R86" s="249"/>
      <c r="S86" s="249">
        <v>5</v>
      </c>
      <c r="T86" s="249"/>
      <c r="U86" s="249"/>
      <c r="V86" s="249"/>
      <c r="W86" s="249"/>
      <c r="X86" s="249"/>
      <c r="Y86" s="249"/>
      <c r="Z86" s="249"/>
    </row>
    <row r="87" spans="1:26" s="70" customFormat="1">
      <c r="A87" s="250" t="s">
        <v>159</v>
      </c>
      <c r="B87" s="622" t="s">
        <v>63</v>
      </c>
      <c r="C87" s="623"/>
      <c r="D87" s="624"/>
      <c r="E87" s="248"/>
      <c r="F87" s="248">
        <v>1</v>
      </c>
      <c r="G87" s="248">
        <v>1</v>
      </c>
      <c r="H87" s="248"/>
      <c r="I87" s="248"/>
      <c r="J87" s="249"/>
      <c r="K87" s="249"/>
      <c r="L87" s="249"/>
      <c r="M87" s="249"/>
      <c r="N87" s="249"/>
      <c r="O87" s="249"/>
      <c r="P87" s="249"/>
      <c r="Q87" s="249"/>
      <c r="R87" s="249"/>
      <c r="S87" s="249"/>
      <c r="T87" s="249"/>
      <c r="U87" s="249"/>
      <c r="V87" s="249"/>
      <c r="W87" s="249"/>
      <c r="X87" s="249"/>
      <c r="Y87" s="249">
        <v>1</v>
      </c>
      <c r="Z87" s="249">
        <v>1</v>
      </c>
    </row>
    <row r="88" spans="1:26" s="74" customFormat="1" ht="12.75" customHeight="1">
      <c r="A88" s="244" t="s">
        <v>160</v>
      </c>
      <c r="B88" s="554" t="s">
        <v>161</v>
      </c>
      <c r="C88" s="625"/>
      <c r="D88" s="626"/>
      <c r="E88" s="245">
        <v>12</v>
      </c>
      <c r="F88" s="245">
        <v>363</v>
      </c>
      <c r="G88" s="245">
        <v>340</v>
      </c>
      <c r="H88" s="245">
        <v>22</v>
      </c>
      <c r="I88" s="245">
        <v>1</v>
      </c>
      <c r="J88" s="246">
        <v>318</v>
      </c>
      <c r="K88" s="246">
        <v>298</v>
      </c>
      <c r="L88" s="246">
        <v>6</v>
      </c>
      <c r="M88" s="246">
        <v>8</v>
      </c>
      <c r="N88" s="246">
        <v>6</v>
      </c>
      <c r="O88" s="246"/>
      <c r="P88" s="246">
        <v>2</v>
      </c>
      <c r="Q88" s="246">
        <v>4</v>
      </c>
      <c r="R88" s="246"/>
      <c r="S88" s="246">
        <v>318</v>
      </c>
      <c r="T88" s="246"/>
      <c r="U88" s="246">
        <v>265</v>
      </c>
      <c r="V88" s="246">
        <v>3</v>
      </c>
      <c r="W88" s="246"/>
      <c r="X88" s="246"/>
      <c r="Y88" s="246">
        <v>34</v>
      </c>
      <c r="Z88" s="246">
        <v>7</v>
      </c>
    </row>
    <row r="89" spans="1:26" s="70" customFormat="1" ht="12.75" customHeight="1">
      <c r="A89" s="252" t="s">
        <v>162</v>
      </c>
      <c r="B89" s="619" t="s">
        <v>163</v>
      </c>
      <c r="C89" s="620"/>
      <c r="D89" s="621"/>
      <c r="E89" s="248"/>
      <c r="F89" s="248"/>
      <c r="G89" s="248"/>
      <c r="H89" s="248"/>
      <c r="I89" s="248"/>
      <c r="J89" s="249"/>
      <c r="K89" s="249"/>
      <c r="L89" s="249"/>
      <c r="M89" s="249"/>
      <c r="N89" s="249"/>
      <c r="O89" s="249"/>
      <c r="P89" s="249"/>
      <c r="Q89" s="249"/>
      <c r="R89" s="249"/>
      <c r="S89" s="249"/>
      <c r="T89" s="249"/>
      <c r="U89" s="249"/>
      <c r="V89" s="249"/>
      <c r="W89" s="249"/>
      <c r="X89" s="249"/>
      <c r="Y89" s="249"/>
      <c r="Z89" s="249"/>
    </row>
    <row r="90" spans="1:26" s="70" customFormat="1" ht="12.75" customHeight="1">
      <c r="A90" s="252" t="s">
        <v>164</v>
      </c>
      <c r="B90" s="619" t="s">
        <v>165</v>
      </c>
      <c r="C90" s="620"/>
      <c r="D90" s="621"/>
      <c r="E90" s="248">
        <v>3</v>
      </c>
      <c r="F90" s="248">
        <v>23</v>
      </c>
      <c r="G90" s="248">
        <v>20</v>
      </c>
      <c r="H90" s="248">
        <v>3</v>
      </c>
      <c r="I90" s="248"/>
      <c r="J90" s="249">
        <v>13</v>
      </c>
      <c r="K90" s="249">
        <v>12</v>
      </c>
      <c r="L90" s="249"/>
      <c r="M90" s="249"/>
      <c r="N90" s="249">
        <v>1</v>
      </c>
      <c r="O90" s="249"/>
      <c r="P90" s="249"/>
      <c r="Q90" s="249">
        <v>1</v>
      </c>
      <c r="R90" s="249"/>
      <c r="S90" s="249">
        <v>13</v>
      </c>
      <c r="T90" s="249"/>
      <c r="U90" s="249">
        <v>9</v>
      </c>
      <c r="V90" s="249"/>
      <c r="W90" s="249"/>
      <c r="X90" s="249"/>
      <c r="Y90" s="249">
        <v>10</v>
      </c>
      <c r="Z90" s="249">
        <v>7</v>
      </c>
    </row>
    <row r="91" spans="1:26" s="70" customFormat="1" ht="12.75" customHeight="1">
      <c r="A91" s="252" t="s">
        <v>166</v>
      </c>
      <c r="B91" s="619" t="s">
        <v>167</v>
      </c>
      <c r="C91" s="620"/>
      <c r="D91" s="621"/>
      <c r="E91" s="248"/>
      <c r="F91" s="248"/>
      <c r="G91" s="248"/>
      <c r="H91" s="248"/>
      <c r="I91" s="248"/>
      <c r="J91" s="249"/>
      <c r="K91" s="249"/>
      <c r="L91" s="249"/>
      <c r="M91" s="249"/>
      <c r="N91" s="249"/>
      <c r="O91" s="249"/>
      <c r="P91" s="249"/>
      <c r="Q91" s="249"/>
      <c r="R91" s="249"/>
      <c r="S91" s="249"/>
      <c r="T91" s="249"/>
      <c r="U91" s="249"/>
      <c r="V91" s="249"/>
      <c r="W91" s="249"/>
      <c r="X91" s="249"/>
      <c r="Y91" s="249"/>
      <c r="Z91" s="249"/>
    </row>
    <row r="92" spans="1:26" s="70" customFormat="1" ht="12.75" customHeight="1">
      <c r="A92" s="250" t="s">
        <v>168</v>
      </c>
      <c r="B92" s="619" t="s">
        <v>169</v>
      </c>
      <c r="C92" s="620"/>
      <c r="D92" s="621"/>
      <c r="E92" s="248">
        <v>1</v>
      </c>
      <c r="F92" s="248">
        <v>49</v>
      </c>
      <c r="G92" s="248">
        <v>47</v>
      </c>
      <c r="H92" s="249">
        <v>2</v>
      </c>
      <c r="J92" s="249">
        <v>39</v>
      </c>
      <c r="K92" s="249">
        <v>37</v>
      </c>
      <c r="M92" s="249">
        <v>2</v>
      </c>
      <c r="N92" s="249"/>
      <c r="P92" s="249"/>
      <c r="Q92" s="249"/>
      <c r="R92" s="249"/>
      <c r="S92" s="249">
        <v>39</v>
      </c>
      <c r="T92" s="249"/>
      <c r="U92" s="249">
        <v>37</v>
      </c>
      <c r="V92" s="249"/>
      <c r="W92" s="249"/>
      <c r="X92" s="249"/>
      <c r="Y92" s="249">
        <v>9</v>
      </c>
      <c r="Z92" s="249"/>
    </row>
    <row r="93" spans="1:26" s="70" customFormat="1" ht="12.75" customHeight="1">
      <c r="A93" s="250" t="s">
        <v>170</v>
      </c>
      <c r="B93" s="619" t="s">
        <v>171</v>
      </c>
      <c r="C93" s="620"/>
      <c r="D93" s="621"/>
      <c r="E93" s="248"/>
      <c r="F93" s="248">
        <v>6</v>
      </c>
      <c r="G93" s="248">
        <v>6</v>
      </c>
      <c r="H93" s="248"/>
      <c r="I93" s="248"/>
      <c r="J93" s="249">
        <v>6</v>
      </c>
      <c r="K93" s="249">
        <v>5</v>
      </c>
      <c r="L93" s="249"/>
      <c r="M93" s="249">
        <v>1</v>
      </c>
      <c r="N93" s="249"/>
      <c r="O93" s="249"/>
      <c r="P93" s="249"/>
      <c r="Q93" s="249"/>
      <c r="R93" s="249"/>
      <c r="S93" s="249">
        <v>6</v>
      </c>
      <c r="T93" s="249"/>
      <c r="U93" s="249"/>
      <c r="V93" s="249"/>
      <c r="W93" s="249"/>
      <c r="X93" s="249"/>
      <c r="Y93" s="249"/>
      <c r="Z93" s="249"/>
    </row>
    <row r="94" spans="1:26" s="70" customFormat="1" ht="12.75" customHeight="1">
      <c r="A94" s="250" t="s">
        <v>172</v>
      </c>
      <c r="B94" s="619" t="s">
        <v>173</v>
      </c>
      <c r="C94" s="620"/>
      <c r="D94" s="621"/>
      <c r="E94" s="248"/>
      <c r="F94" s="248">
        <v>1</v>
      </c>
      <c r="G94" s="248">
        <v>1</v>
      </c>
      <c r="H94" s="248"/>
      <c r="I94" s="248"/>
      <c r="J94" s="249">
        <v>1</v>
      </c>
      <c r="K94" s="249">
        <v>1</v>
      </c>
      <c r="L94" s="249"/>
      <c r="M94" s="249"/>
      <c r="N94" s="249"/>
      <c r="O94" s="249"/>
      <c r="P94" s="249"/>
      <c r="Q94" s="249"/>
      <c r="R94" s="249"/>
      <c r="S94" s="249">
        <v>1</v>
      </c>
      <c r="T94" s="249"/>
      <c r="U94" s="249">
        <v>1</v>
      </c>
      <c r="V94" s="249"/>
      <c r="W94" s="249"/>
      <c r="X94" s="249"/>
      <c r="Y94" s="249"/>
      <c r="Z94" s="249"/>
    </row>
    <row r="95" spans="1:26" s="70" customFormat="1" ht="12.75" customHeight="1">
      <c r="A95" s="250" t="s">
        <v>174</v>
      </c>
      <c r="B95" s="622" t="s">
        <v>175</v>
      </c>
      <c r="C95" s="623"/>
      <c r="D95" s="624"/>
      <c r="E95" s="248">
        <v>1</v>
      </c>
      <c r="F95" s="248">
        <v>1</v>
      </c>
      <c r="G95" s="248">
        <v>1</v>
      </c>
      <c r="H95" s="248"/>
      <c r="I95" s="248"/>
      <c r="J95" s="249">
        <v>2</v>
      </c>
      <c r="K95" s="249">
        <v>2</v>
      </c>
      <c r="L95" s="249"/>
      <c r="M95" s="249"/>
      <c r="N95" s="249"/>
      <c r="O95" s="249"/>
      <c r="P95" s="249"/>
      <c r="Q95" s="249"/>
      <c r="R95" s="249"/>
      <c r="S95" s="249">
        <v>2</v>
      </c>
      <c r="T95" s="249"/>
      <c r="U95" s="249"/>
      <c r="V95" s="249"/>
      <c r="W95" s="249"/>
      <c r="X95" s="249"/>
      <c r="Y95" s="249"/>
      <c r="Z95" s="249"/>
    </row>
    <row r="96" spans="1:26" s="70" customFormat="1" ht="12.75" customHeight="1">
      <c r="A96" s="250" t="s">
        <v>176</v>
      </c>
      <c r="B96" s="622" t="s">
        <v>177</v>
      </c>
      <c r="C96" s="623"/>
      <c r="D96" s="624"/>
      <c r="E96" s="248"/>
      <c r="F96" s="248">
        <v>2</v>
      </c>
      <c r="G96" s="248">
        <v>2</v>
      </c>
      <c r="H96" s="248"/>
      <c r="I96" s="248"/>
      <c r="J96" s="249">
        <v>2</v>
      </c>
      <c r="K96" s="249">
        <v>2</v>
      </c>
      <c r="L96" s="249"/>
      <c r="M96" s="249"/>
      <c r="N96" s="249"/>
      <c r="O96" s="249"/>
      <c r="P96" s="249"/>
      <c r="Q96" s="249"/>
      <c r="R96" s="249"/>
      <c r="S96" s="249">
        <v>2</v>
      </c>
      <c r="T96" s="249"/>
      <c r="U96" s="249">
        <v>2</v>
      </c>
      <c r="V96" s="249"/>
      <c r="W96" s="249"/>
      <c r="X96" s="249"/>
      <c r="Y96" s="249"/>
      <c r="Z96" s="249"/>
    </row>
    <row r="97" spans="1:26" s="70" customFormat="1" ht="12.75" customHeight="1">
      <c r="A97" s="250" t="s">
        <v>178</v>
      </c>
      <c r="B97" s="619" t="s">
        <v>179</v>
      </c>
      <c r="C97" s="620"/>
      <c r="D97" s="621"/>
      <c r="E97" s="248">
        <v>4</v>
      </c>
      <c r="F97" s="248">
        <v>69</v>
      </c>
      <c r="G97" s="248">
        <v>69</v>
      </c>
      <c r="H97" s="248"/>
      <c r="I97" s="248"/>
      <c r="J97" s="249">
        <v>71</v>
      </c>
      <c r="K97" s="249">
        <v>67</v>
      </c>
      <c r="L97" s="249"/>
      <c r="M97" s="249">
        <v>1</v>
      </c>
      <c r="N97" s="249">
        <v>3</v>
      </c>
      <c r="O97" s="249"/>
      <c r="P97" s="249"/>
      <c r="Q97" s="249">
        <v>3</v>
      </c>
      <c r="R97" s="249"/>
      <c r="S97" s="249">
        <v>71</v>
      </c>
      <c r="T97" s="249"/>
      <c r="U97" s="249">
        <v>59</v>
      </c>
      <c r="V97" s="249"/>
      <c r="W97" s="249"/>
      <c r="X97" s="249"/>
      <c r="Y97" s="249">
        <v>2</v>
      </c>
      <c r="Z97" s="249"/>
    </row>
    <row r="98" spans="1:26" s="70" customFormat="1" ht="12.75" customHeight="1">
      <c r="A98" s="250" t="s">
        <v>180</v>
      </c>
      <c r="B98" s="622" t="s">
        <v>181</v>
      </c>
      <c r="C98" s="623"/>
      <c r="D98" s="624"/>
      <c r="E98" s="248">
        <v>2</v>
      </c>
      <c r="F98" s="248">
        <v>59</v>
      </c>
      <c r="G98" s="248">
        <v>55</v>
      </c>
      <c r="H98" s="248">
        <v>4</v>
      </c>
      <c r="I98" s="248"/>
      <c r="J98" s="249">
        <v>52</v>
      </c>
      <c r="K98" s="249">
        <v>50</v>
      </c>
      <c r="L98" s="249">
        <v>1</v>
      </c>
      <c r="M98" s="249">
        <v>1</v>
      </c>
      <c r="N98" s="249"/>
      <c r="O98" s="249"/>
      <c r="P98" s="249"/>
      <c r="Q98" s="249"/>
      <c r="R98" s="249"/>
      <c r="S98" s="249">
        <v>52</v>
      </c>
      <c r="T98" s="249"/>
      <c r="U98" s="249">
        <v>47</v>
      </c>
      <c r="V98" s="249"/>
      <c r="W98" s="249"/>
      <c r="X98" s="249"/>
      <c r="Y98" s="249">
        <v>5</v>
      </c>
      <c r="Z98" s="249"/>
    </row>
    <row r="99" spans="1:26" s="70" customFormat="1" ht="12.75" customHeight="1">
      <c r="A99" s="250" t="s">
        <v>182</v>
      </c>
      <c r="B99" s="622" t="s">
        <v>183</v>
      </c>
      <c r="C99" s="623"/>
      <c r="D99" s="624"/>
      <c r="E99" s="248"/>
      <c r="F99" s="248"/>
      <c r="G99" s="248"/>
      <c r="H99" s="248"/>
      <c r="I99" s="248"/>
      <c r="J99" s="249"/>
      <c r="K99" s="249"/>
      <c r="L99" s="249"/>
      <c r="M99" s="249"/>
      <c r="N99" s="249"/>
      <c r="O99" s="249"/>
      <c r="P99" s="249"/>
      <c r="Q99" s="249"/>
      <c r="R99" s="249"/>
      <c r="S99" s="249"/>
      <c r="T99" s="249"/>
      <c r="U99" s="249"/>
      <c r="V99" s="249"/>
      <c r="W99" s="249"/>
      <c r="X99" s="249"/>
      <c r="Y99" s="249"/>
      <c r="Z99" s="249"/>
    </row>
    <row r="100" spans="1:26" s="70" customFormat="1" ht="12.75" customHeight="1">
      <c r="A100" s="250" t="s">
        <v>184</v>
      </c>
      <c r="B100" s="622" t="s">
        <v>185</v>
      </c>
      <c r="C100" s="623"/>
      <c r="D100" s="624"/>
      <c r="E100" s="248"/>
      <c r="F100" s="248">
        <v>58</v>
      </c>
      <c r="G100" s="248">
        <v>52</v>
      </c>
      <c r="H100" s="248">
        <v>5</v>
      </c>
      <c r="I100" s="248">
        <v>1</v>
      </c>
      <c r="J100" s="249">
        <v>50</v>
      </c>
      <c r="K100" s="249">
        <v>49</v>
      </c>
      <c r="L100" s="249">
        <v>1</v>
      </c>
      <c r="M100" s="249"/>
      <c r="N100" s="249"/>
      <c r="O100" s="249"/>
      <c r="P100" s="249"/>
      <c r="Q100" s="249"/>
      <c r="R100" s="249"/>
      <c r="S100" s="249">
        <v>50</v>
      </c>
      <c r="T100" s="249"/>
      <c r="U100" s="249">
        <v>43</v>
      </c>
      <c r="V100" s="249"/>
      <c r="W100" s="249"/>
      <c r="X100" s="249"/>
      <c r="Y100" s="249">
        <v>2</v>
      </c>
      <c r="Z100" s="249"/>
    </row>
    <row r="101" spans="1:26" s="70" customFormat="1" ht="12.75" customHeight="1">
      <c r="A101" s="250" t="s">
        <v>186</v>
      </c>
      <c r="B101" s="622" t="s">
        <v>187</v>
      </c>
      <c r="C101" s="623"/>
      <c r="D101" s="624"/>
      <c r="E101" s="248"/>
      <c r="F101" s="248"/>
      <c r="G101" s="248"/>
      <c r="H101" s="248"/>
      <c r="I101" s="248"/>
      <c r="J101" s="249"/>
      <c r="K101" s="249"/>
      <c r="L101" s="249"/>
      <c r="M101" s="249"/>
      <c r="N101" s="249"/>
      <c r="O101" s="249"/>
      <c r="P101" s="249"/>
      <c r="Q101" s="249"/>
      <c r="R101" s="249"/>
      <c r="S101" s="249"/>
      <c r="T101" s="249"/>
      <c r="U101" s="249"/>
      <c r="V101" s="249"/>
      <c r="W101" s="249"/>
      <c r="X101" s="249"/>
      <c r="Y101" s="249"/>
      <c r="Z101" s="249"/>
    </row>
    <row r="102" spans="1:26" s="70" customFormat="1" ht="12.75" customHeight="1">
      <c r="A102" s="250" t="s">
        <v>188</v>
      </c>
      <c r="B102" s="622" t="s">
        <v>189</v>
      </c>
      <c r="C102" s="623"/>
      <c r="D102" s="624"/>
      <c r="E102" s="248"/>
      <c r="F102" s="248">
        <v>2</v>
      </c>
      <c r="G102" s="248">
        <v>1</v>
      </c>
      <c r="H102" s="248">
        <v>1</v>
      </c>
      <c r="I102" s="248"/>
      <c r="J102" s="249">
        <v>1</v>
      </c>
      <c r="K102" s="249"/>
      <c r="L102" s="249"/>
      <c r="M102" s="249">
        <v>1</v>
      </c>
      <c r="N102" s="249"/>
      <c r="O102" s="249"/>
      <c r="P102" s="249"/>
      <c r="Q102" s="249"/>
      <c r="R102" s="249"/>
      <c r="S102" s="249">
        <v>1</v>
      </c>
      <c r="T102" s="249"/>
      <c r="U102" s="249">
        <v>1</v>
      </c>
      <c r="V102" s="249">
        <v>1</v>
      </c>
      <c r="W102" s="249"/>
      <c r="X102" s="249"/>
      <c r="Y102" s="249"/>
      <c r="Z102" s="249"/>
    </row>
    <row r="103" spans="1:26" s="70" customFormat="1" ht="12.75" customHeight="1">
      <c r="A103" s="250" t="s">
        <v>190</v>
      </c>
      <c r="B103" s="622" t="s">
        <v>191</v>
      </c>
      <c r="C103" s="623"/>
      <c r="D103" s="624"/>
      <c r="E103" s="248"/>
      <c r="F103" s="248">
        <v>5</v>
      </c>
      <c r="G103" s="248">
        <v>5</v>
      </c>
      <c r="H103" s="248"/>
      <c r="I103" s="248"/>
      <c r="J103" s="249">
        <v>5</v>
      </c>
      <c r="K103" s="249">
        <v>5</v>
      </c>
      <c r="L103" s="249"/>
      <c r="M103" s="249"/>
      <c r="N103" s="249"/>
      <c r="O103" s="249"/>
      <c r="P103" s="249"/>
      <c r="Q103" s="249"/>
      <c r="R103" s="249"/>
      <c r="S103" s="249">
        <v>5</v>
      </c>
      <c r="T103" s="249"/>
      <c r="U103" s="249">
        <v>4</v>
      </c>
      <c r="V103" s="249"/>
      <c r="W103" s="249"/>
      <c r="X103" s="249"/>
      <c r="Y103" s="249"/>
      <c r="Z103" s="249"/>
    </row>
    <row r="104" spans="1:26" s="70" customFormat="1" ht="12.75" customHeight="1">
      <c r="A104" s="250" t="s">
        <v>192</v>
      </c>
      <c r="B104" s="622" t="s">
        <v>193</v>
      </c>
      <c r="C104" s="623"/>
      <c r="D104" s="624"/>
      <c r="E104" s="248"/>
      <c r="F104" s="248">
        <v>79</v>
      </c>
      <c r="G104" s="248">
        <v>72</v>
      </c>
      <c r="H104" s="248">
        <v>7</v>
      </c>
      <c r="I104" s="248"/>
      <c r="J104" s="249">
        <v>66</v>
      </c>
      <c r="K104" s="249">
        <v>61</v>
      </c>
      <c r="L104" s="249">
        <v>3</v>
      </c>
      <c r="M104" s="249">
        <v>2</v>
      </c>
      <c r="N104" s="249"/>
      <c r="O104" s="249"/>
      <c r="P104" s="249"/>
      <c r="Q104" s="249"/>
      <c r="R104" s="249"/>
      <c r="S104" s="249">
        <v>66</v>
      </c>
      <c r="T104" s="249"/>
      <c r="U104" s="249">
        <v>55</v>
      </c>
      <c r="V104" s="249">
        <v>2</v>
      </c>
      <c r="W104" s="249"/>
      <c r="X104" s="249"/>
      <c r="Y104" s="249">
        <v>6</v>
      </c>
      <c r="Z104" s="249"/>
    </row>
    <row r="105" spans="1:26" s="70" customFormat="1" ht="12.75" customHeight="1">
      <c r="A105" s="250" t="s">
        <v>194</v>
      </c>
      <c r="B105" s="622" t="s">
        <v>195</v>
      </c>
      <c r="C105" s="623"/>
      <c r="D105" s="624"/>
      <c r="E105" s="248"/>
      <c r="F105" s="248">
        <v>8</v>
      </c>
      <c r="G105" s="248">
        <v>8</v>
      </c>
      <c r="H105" s="248"/>
      <c r="I105" s="248"/>
      <c r="J105" s="249">
        <v>8</v>
      </c>
      <c r="K105" s="249">
        <v>6</v>
      </c>
      <c r="L105" s="249">
        <v>1</v>
      </c>
      <c r="M105" s="249"/>
      <c r="N105" s="249">
        <v>1</v>
      </c>
      <c r="O105" s="249"/>
      <c r="P105" s="249">
        <v>1</v>
      </c>
      <c r="Q105" s="249"/>
      <c r="R105" s="249"/>
      <c r="S105" s="249">
        <v>8</v>
      </c>
      <c r="T105" s="249"/>
      <c r="U105" s="249">
        <v>7</v>
      </c>
      <c r="V105" s="249"/>
      <c r="W105" s="249"/>
      <c r="X105" s="249"/>
      <c r="Y105" s="249"/>
      <c r="Z105" s="249"/>
    </row>
    <row r="106" spans="1:26" s="70" customFormat="1" ht="12.75" customHeight="1">
      <c r="A106" s="250" t="s">
        <v>196</v>
      </c>
      <c r="B106" s="622" t="s">
        <v>197</v>
      </c>
      <c r="C106" s="623"/>
      <c r="D106" s="624"/>
      <c r="E106" s="248"/>
      <c r="F106" s="248"/>
      <c r="G106" s="248"/>
      <c r="H106" s="248"/>
      <c r="I106" s="248"/>
      <c r="J106" s="249"/>
      <c r="K106" s="249"/>
      <c r="L106" s="249"/>
      <c r="M106" s="249"/>
      <c r="N106" s="249"/>
      <c r="O106" s="249"/>
      <c r="P106" s="249"/>
      <c r="Q106" s="249"/>
      <c r="R106" s="249"/>
      <c r="S106" s="249"/>
      <c r="T106" s="249"/>
      <c r="U106" s="249"/>
      <c r="V106" s="249"/>
      <c r="W106" s="249"/>
      <c r="X106" s="249"/>
      <c r="Y106" s="249"/>
      <c r="Z106" s="249"/>
    </row>
    <row r="107" spans="1:26" s="70" customFormat="1" ht="12.75" customHeight="1">
      <c r="A107" s="250" t="s">
        <v>198</v>
      </c>
      <c r="B107" s="619" t="s">
        <v>199</v>
      </c>
      <c r="C107" s="620"/>
      <c r="D107" s="621"/>
      <c r="E107" s="248"/>
      <c r="F107" s="248"/>
      <c r="G107" s="248"/>
      <c r="H107" s="248"/>
      <c r="I107" s="248"/>
      <c r="J107" s="249"/>
      <c r="K107" s="249"/>
      <c r="L107" s="249"/>
      <c r="M107" s="249"/>
      <c r="N107" s="249"/>
      <c r="O107" s="249"/>
      <c r="P107" s="249"/>
      <c r="Q107" s="249"/>
      <c r="R107" s="249"/>
      <c r="S107" s="249"/>
      <c r="T107" s="249"/>
      <c r="U107" s="249"/>
      <c r="V107" s="249"/>
      <c r="W107" s="249"/>
      <c r="X107" s="249"/>
      <c r="Y107" s="249"/>
      <c r="Z107" s="249"/>
    </row>
    <row r="108" spans="1:26" s="70" customFormat="1" ht="12.75" customHeight="1">
      <c r="A108" s="250" t="s">
        <v>200</v>
      </c>
      <c r="B108" s="619" t="s">
        <v>201</v>
      </c>
      <c r="C108" s="620"/>
      <c r="D108" s="621"/>
      <c r="E108" s="248"/>
      <c r="F108" s="248"/>
      <c r="G108" s="248"/>
      <c r="H108" s="248"/>
      <c r="I108" s="248"/>
      <c r="J108" s="249"/>
      <c r="K108" s="249"/>
      <c r="L108" s="249"/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</row>
    <row r="109" spans="1:26" s="70" customFormat="1">
      <c r="A109" s="250" t="s">
        <v>202</v>
      </c>
      <c r="B109" s="622" t="s">
        <v>63</v>
      </c>
      <c r="C109" s="623"/>
      <c r="D109" s="624"/>
      <c r="E109" s="248">
        <v>1</v>
      </c>
      <c r="F109" s="248">
        <v>1</v>
      </c>
      <c r="G109" s="248">
        <v>1</v>
      </c>
      <c r="H109" s="248"/>
      <c r="I109" s="248"/>
      <c r="J109" s="249">
        <v>2</v>
      </c>
      <c r="K109" s="249">
        <v>1</v>
      </c>
      <c r="L109" s="249"/>
      <c r="M109" s="249"/>
      <c r="N109" s="249">
        <v>1</v>
      </c>
      <c r="O109" s="249"/>
      <c r="P109" s="249">
        <v>1</v>
      </c>
      <c r="Q109" s="249"/>
      <c r="R109" s="249"/>
      <c r="S109" s="249">
        <v>2</v>
      </c>
      <c r="T109" s="249"/>
      <c r="U109" s="249"/>
      <c r="V109" s="249"/>
      <c r="W109" s="249"/>
      <c r="X109" s="249"/>
      <c r="Y109" s="249"/>
      <c r="Z109" s="249"/>
    </row>
    <row r="110" spans="1:26" s="73" customFormat="1" ht="14.25" customHeight="1">
      <c r="A110" s="244" t="s">
        <v>203</v>
      </c>
      <c r="B110" s="554" t="s">
        <v>204</v>
      </c>
      <c r="C110" s="555"/>
      <c r="D110" s="556"/>
      <c r="E110" s="245"/>
      <c r="F110" s="245"/>
      <c r="G110" s="245"/>
      <c r="H110" s="245"/>
      <c r="I110" s="245"/>
      <c r="J110" s="246"/>
      <c r="K110" s="246"/>
      <c r="L110" s="246"/>
      <c r="M110" s="246"/>
      <c r="N110" s="246"/>
      <c r="O110" s="246"/>
      <c r="P110" s="246"/>
      <c r="Q110" s="246"/>
      <c r="R110" s="246"/>
      <c r="S110" s="246"/>
      <c r="T110" s="246"/>
      <c r="U110" s="246"/>
      <c r="V110" s="246"/>
      <c r="W110" s="246"/>
      <c r="X110" s="246"/>
      <c r="Y110" s="246"/>
      <c r="Z110" s="246"/>
    </row>
    <row r="111" spans="1:26" s="70" customFormat="1" ht="47.25" customHeight="1">
      <c r="A111" s="250" t="s">
        <v>205</v>
      </c>
      <c r="B111" s="619" t="s">
        <v>206</v>
      </c>
      <c r="C111" s="620"/>
      <c r="D111" s="621"/>
      <c r="E111" s="248"/>
      <c r="F111" s="248"/>
      <c r="G111" s="248"/>
      <c r="H111" s="248"/>
      <c r="I111" s="248"/>
      <c r="J111" s="249"/>
      <c r="K111" s="249"/>
      <c r="L111" s="249"/>
      <c r="M111" s="249"/>
      <c r="N111" s="249"/>
      <c r="O111" s="249"/>
      <c r="P111" s="249"/>
      <c r="Q111" s="249"/>
      <c r="R111" s="249"/>
      <c r="S111" s="249"/>
      <c r="T111" s="249"/>
      <c r="U111" s="249"/>
      <c r="V111" s="249"/>
      <c r="W111" s="249"/>
      <c r="X111" s="249"/>
      <c r="Y111" s="249"/>
      <c r="Z111" s="249"/>
    </row>
    <row r="112" spans="1:26" s="70" customFormat="1" ht="108.75" customHeight="1">
      <c r="A112" s="250" t="s">
        <v>207</v>
      </c>
      <c r="B112" s="619" t="s">
        <v>208</v>
      </c>
      <c r="C112" s="620"/>
      <c r="D112" s="621"/>
      <c r="E112" s="248"/>
      <c r="F112" s="248"/>
      <c r="G112" s="248"/>
      <c r="H112" s="248"/>
      <c r="I112" s="248"/>
      <c r="J112" s="249"/>
      <c r="K112" s="249"/>
      <c r="L112" s="249"/>
      <c r="M112" s="249"/>
      <c r="N112" s="249"/>
      <c r="O112" s="249"/>
      <c r="P112" s="249"/>
      <c r="Q112" s="249"/>
      <c r="R112" s="249"/>
      <c r="S112" s="249"/>
      <c r="T112" s="249"/>
      <c r="U112" s="249"/>
      <c r="V112" s="249"/>
      <c r="W112" s="249"/>
      <c r="X112" s="249"/>
      <c r="Y112" s="249"/>
      <c r="Z112" s="249"/>
    </row>
    <row r="113" spans="1:26" s="70" customFormat="1">
      <c r="A113" s="250" t="s">
        <v>209</v>
      </c>
      <c r="B113" s="622" t="s">
        <v>63</v>
      </c>
      <c r="C113" s="623"/>
      <c r="D113" s="624"/>
      <c r="E113" s="248"/>
      <c r="F113" s="248"/>
      <c r="G113" s="248"/>
      <c r="H113" s="248"/>
      <c r="I113" s="248"/>
      <c r="J113" s="249"/>
      <c r="K113" s="249"/>
      <c r="L113" s="249"/>
      <c r="M113" s="249"/>
      <c r="N113" s="249"/>
      <c r="O113" s="249"/>
      <c r="P113" s="249"/>
      <c r="Q113" s="249"/>
      <c r="R113" s="249"/>
      <c r="S113" s="249"/>
      <c r="T113" s="249"/>
      <c r="U113" s="249"/>
      <c r="V113" s="249"/>
      <c r="W113" s="249"/>
      <c r="X113" s="249"/>
      <c r="Y113" s="249"/>
      <c r="Z113" s="249"/>
    </row>
    <row r="114" spans="1:26" s="72" customFormat="1" ht="14.25" customHeight="1">
      <c r="A114" s="244" t="s">
        <v>210</v>
      </c>
      <c r="B114" s="554" t="s">
        <v>211</v>
      </c>
      <c r="C114" s="555"/>
      <c r="D114" s="556"/>
      <c r="E114" s="245">
        <v>2</v>
      </c>
      <c r="F114" s="245">
        <v>3</v>
      </c>
      <c r="G114" s="245">
        <v>3</v>
      </c>
      <c r="H114" s="245"/>
      <c r="I114" s="245"/>
      <c r="J114" s="246">
        <v>5</v>
      </c>
      <c r="K114" s="246">
        <v>3</v>
      </c>
      <c r="L114" s="246"/>
      <c r="M114" s="246">
        <v>2</v>
      </c>
      <c r="N114" s="246"/>
      <c r="O114" s="246"/>
      <c r="P114" s="246"/>
      <c r="Q114" s="246"/>
      <c r="R114" s="246"/>
      <c r="S114" s="246">
        <v>5</v>
      </c>
      <c r="T114" s="246"/>
      <c r="U114" s="246"/>
      <c r="V114" s="246">
        <v>2</v>
      </c>
      <c r="W114" s="246"/>
      <c r="X114" s="246"/>
      <c r="Y114" s="246"/>
      <c r="Z114" s="246"/>
    </row>
    <row r="115" spans="1:26" s="70" customFormat="1" ht="12.75" customHeight="1">
      <c r="A115" s="250" t="s">
        <v>212</v>
      </c>
      <c r="B115" s="619" t="s">
        <v>213</v>
      </c>
      <c r="C115" s="620"/>
      <c r="D115" s="621"/>
      <c r="E115" s="248"/>
      <c r="F115" s="248"/>
      <c r="G115" s="248"/>
      <c r="H115" s="248"/>
      <c r="I115" s="248"/>
      <c r="J115" s="249"/>
      <c r="K115" s="249"/>
      <c r="L115" s="249"/>
      <c r="M115" s="249"/>
      <c r="N115" s="249"/>
      <c r="O115" s="249"/>
      <c r="P115" s="249"/>
      <c r="Q115" s="249"/>
      <c r="R115" s="249"/>
      <c r="S115" s="249"/>
      <c r="T115" s="249"/>
      <c r="U115" s="249"/>
      <c r="V115" s="249"/>
      <c r="W115" s="249"/>
      <c r="X115" s="249"/>
      <c r="Y115" s="249"/>
      <c r="Z115" s="249"/>
    </row>
    <row r="116" spans="1:26" s="70" customFormat="1" ht="12.75" customHeight="1">
      <c r="A116" s="250" t="s">
        <v>214</v>
      </c>
      <c r="B116" s="619" t="s">
        <v>215</v>
      </c>
      <c r="C116" s="620"/>
      <c r="D116" s="621"/>
      <c r="E116" s="248"/>
      <c r="F116" s="248">
        <v>1</v>
      </c>
      <c r="G116" s="248">
        <v>1</v>
      </c>
      <c r="H116" s="248"/>
      <c r="I116" s="248"/>
      <c r="J116" s="249">
        <v>1</v>
      </c>
      <c r="K116" s="249">
        <v>1</v>
      </c>
      <c r="L116" s="249"/>
      <c r="M116" s="249"/>
      <c r="N116" s="249"/>
      <c r="O116" s="249"/>
      <c r="P116" s="249"/>
      <c r="Q116" s="249"/>
      <c r="R116" s="249"/>
      <c r="S116" s="249">
        <v>1</v>
      </c>
      <c r="T116" s="249"/>
      <c r="U116" s="249"/>
      <c r="V116" s="249">
        <v>1</v>
      </c>
      <c r="W116" s="249"/>
      <c r="X116" s="249"/>
      <c r="Y116" s="249"/>
      <c r="Z116" s="249"/>
    </row>
    <row r="117" spans="1:26" s="70" customFormat="1" ht="12.75" customHeight="1">
      <c r="A117" s="250" t="s">
        <v>216</v>
      </c>
      <c r="B117" s="619" t="s">
        <v>217</v>
      </c>
      <c r="C117" s="620"/>
      <c r="D117" s="621"/>
      <c r="E117" s="248"/>
      <c r="F117" s="248">
        <v>1</v>
      </c>
      <c r="G117" s="248">
        <v>1</v>
      </c>
      <c r="H117" s="248"/>
      <c r="I117" s="248"/>
      <c r="J117" s="249">
        <v>1</v>
      </c>
      <c r="K117" s="249"/>
      <c r="L117" s="249"/>
      <c r="M117" s="249">
        <v>1</v>
      </c>
      <c r="N117" s="249"/>
      <c r="O117" s="249"/>
      <c r="P117" s="249"/>
      <c r="Q117" s="249"/>
      <c r="R117" s="249"/>
      <c r="S117" s="249">
        <v>1</v>
      </c>
      <c r="T117" s="249"/>
      <c r="U117" s="249"/>
      <c r="V117" s="249"/>
      <c r="W117" s="249"/>
      <c r="X117" s="249"/>
      <c r="Y117" s="249"/>
      <c r="Z117" s="249"/>
    </row>
    <row r="118" spans="1:26" s="70" customFormat="1" ht="12.75" customHeight="1">
      <c r="A118" s="250" t="s">
        <v>218</v>
      </c>
      <c r="B118" s="619" t="s">
        <v>219</v>
      </c>
      <c r="C118" s="620"/>
      <c r="D118" s="621"/>
      <c r="E118" s="248"/>
      <c r="F118" s="248"/>
      <c r="G118" s="248"/>
      <c r="H118" s="248"/>
      <c r="I118" s="248"/>
      <c r="J118" s="249"/>
      <c r="K118" s="249"/>
      <c r="L118" s="249"/>
      <c r="M118" s="249"/>
      <c r="N118" s="249"/>
      <c r="O118" s="249"/>
      <c r="P118" s="249"/>
      <c r="Q118" s="249"/>
      <c r="R118" s="249"/>
      <c r="S118" s="249"/>
      <c r="T118" s="249"/>
      <c r="U118" s="249"/>
      <c r="V118" s="249"/>
      <c r="W118" s="249"/>
      <c r="X118" s="249"/>
      <c r="Y118" s="249"/>
      <c r="Z118" s="249"/>
    </row>
    <row r="119" spans="1:26" s="70" customFormat="1" ht="12.75" customHeight="1">
      <c r="A119" s="250" t="s">
        <v>220</v>
      </c>
      <c r="B119" s="619" t="s">
        <v>221</v>
      </c>
      <c r="C119" s="620"/>
      <c r="D119" s="621"/>
      <c r="E119" s="248"/>
      <c r="F119" s="248"/>
      <c r="G119" s="248"/>
      <c r="H119" s="248"/>
      <c r="I119" s="248"/>
      <c r="J119" s="249"/>
      <c r="K119" s="249"/>
      <c r="L119" s="249"/>
      <c r="M119" s="249"/>
      <c r="N119" s="249"/>
      <c r="O119" s="249"/>
      <c r="P119" s="249"/>
      <c r="Q119" s="249"/>
      <c r="R119" s="249"/>
      <c r="S119" s="249"/>
      <c r="T119" s="249"/>
      <c r="U119" s="249"/>
      <c r="V119" s="249"/>
      <c r="W119" s="249"/>
      <c r="X119" s="249"/>
      <c r="Y119" s="249"/>
      <c r="Z119" s="249"/>
    </row>
    <row r="120" spans="1:26" s="70" customFormat="1">
      <c r="A120" s="250" t="s">
        <v>222</v>
      </c>
      <c r="B120" s="622" t="s">
        <v>63</v>
      </c>
      <c r="C120" s="623"/>
      <c r="D120" s="624"/>
      <c r="E120" s="248">
        <v>2</v>
      </c>
      <c r="F120" s="248">
        <v>1</v>
      </c>
      <c r="G120" s="248">
        <v>1</v>
      </c>
      <c r="H120" s="248"/>
      <c r="I120" s="248"/>
      <c r="J120" s="249">
        <v>3</v>
      </c>
      <c r="K120" s="249">
        <v>2</v>
      </c>
      <c r="L120" s="249"/>
      <c r="M120" s="249">
        <v>1</v>
      </c>
      <c r="N120" s="249"/>
      <c r="O120" s="249"/>
      <c r="P120" s="249"/>
      <c r="Q120" s="249"/>
      <c r="R120" s="249"/>
      <c r="S120" s="249">
        <v>3</v>
      </c>
      <c r="T120" s="249"/>
      <c r="U120" s="249"/>
      <c r="V120" s="249">
        <v>1</v>
      </c>
      <c r="W120" s="249"/>
      <c r="X120" s="249"/>
      <c r="Y120" s="249"/>
      <c r="Z120" s="249"/>
    </row>
    <row r="121" spans="1:26" s="72" customFormat="1" ht="14.25" customHeight="1">
      <c r="A121" s="244" t="s">
        <v>223</v>
      </c>
      <c r="B121" s="554" t="s">
        <v>224</v>
      </c>
      <c r="C121" s="555"/>
      <c r="D121" s="556"/>
      <c r="E121" s="258">
        <v>95</v>
      </c>
      <c r="F121" s="258">
        <v>2043</v>
      </c>
      <c r="G121" s="258">
        <v>2005</v>
      </c>
      <c r="H121" s="258">
        <v>38</v>
      </c>
      <c r="I121" s="258"/>
      <c r="J121" s="259">
        <v>1272</v>
      </c>
      <c r="K121" s="259">
        <v>974</v>
      </c>
      <c r="L121" s="259">
        <v>116</v>
      </c>
      <c r="M121" s="259">
        <v>38</v>
      </c>
      <c r="N121" s="259">
        <v>144</v>
      </c>
      <c r="O121" s="259">
        <v>84</v>
      </c>
      <c r="P121" s="259">
        <v>24</v>
      </c>
      <c r="Q121" s="259">
        <v>36</v>
      </c>
      <c r="R121" s="259"/>
      <c r="S121" s="259">
        <v>1272</v>
      </c>
      <c r="T121" s="259"/>
      <c r="U121" s="259">
        <v>1265</v>
      </c>
      <c r="V121" s="259">
        <v>37</v>
      </c>
      <c r="W121" s="259"/>
      <c r="X121" s="259"/>
      <c r="Y121" s="259">
        <v>828</v>
      </c>
      <c r="Z121" s="259">
        <v>53</v>
      </c>
    </row>
    <row r="122" spans="1:26" s="71" customFormat="1" ht="14.25" customHeight="1">
      <c r="A122" s="252" t="s">
        <v>225</v>
      </c>
      <c r="B122" s="560" t="s">
        <v>226</v>
      </c>
      <c r="C122" s="561"/>
      <c r="D122" s="562"/>
      <c r="E122" s="255">
        <v>90</v>
      </c>
      <c r="F122" s="255">
        <v>1998</v>
      </c>
      <c r="G122" s="255">
        <v>1967</v>
      </c>
      <c r="H122" s="255">
        <v>31</v>
      </c>
      <c r="I122" s="255"/>
      <c r="J122" s="256">
        <v>1241</v>
      </c>
      <c r="K122" s="256">
        <v>957</v>
      </c>
      <c r="L122" s="256">
        <v>110</v>
      </c>
      <c r="M122" s="256">
        <v>35</v>
      </c>
      <c r="N122" s="256">
        <v>139</v>
      </c>
      <c r="O122" s="256">
        <v>83</v>
      </c>
      <c r="P122" s="256">
        <v>21</v>
      </c>
      <c r="Q122" s="256">
        <v>35</v>
      </c>
      <c r="R122" s="260"/>
      <c r="S122" s="260">
        <v>1241</v>
      </c>
      <c r="T122" s="260"/>
      <c r="U122" s="260">
        <v>1251</v>
      </c>
      <c r="V122" s="256">
        <v>34</v>
      </c>
      <c r="W122" s="256"/>
      <c r="X122" s="256"/>
      <c r="Y122" s="261">
        <v>816</v>
      </c>
      <c r="Z122" s="256">
        <v>49</v>
      </c>
    </row>
    <row r="123" spans="1:26" s="71" customFormat="1" ht="14.25" customHeight="1">
      <c r="A123" s="252" t="s">
        <v>227</v>
      </c>
      <c r="B123" s="560" t="s">
        <v>228</v>
      </c>
      <c r="C123" s="561"/>
      <c r="D123" s="562"/>
      <c r="E123" s="255"/>
      <c r="F123" s="255"/>
      <c r="G123" s="255"/>
      <c r="H123" s="255"/>
      <c r="I123" s="255"/>
      <c r="J123" s="256"/>
      <c r="K123" s="256"/>
      <c r="L123" s="256"/>
      <c r="M123" s="256"/>
      <c r="N123" s="256"/>
      <c r="O123" s="256"/>
      <c r="P123" s="256"/>
      <c r="Q123" s="256"/>
      <c r="R123" s="260"/>
      <c r="S123" s="260"/>
      <c r="T123" s="260"/>
      <c r="U123" s="260"/>
      <c r="V123" s="256"/>
      <c r="W123" s="256"/>
      <c r="X123" s="256"/>
      <c r="Y123" s="261"/>
      <c r="Z123" s="256"/>
    </row>
    <row r="124" spans="1:26" s="71" customFormat="1" ht="14.25" customHeight="1">
      <c r="A124" s="252" t="s">
        <v>229</v>
      </c>
      <c r="B124" s="560" t="s">
        <v>230</v>
      </c>
      <c r="C124" s="568"/>
      <c r="D124" s="569"/>
      <c r="E124" s="255">
        <v>3</v>
      </c>
      <c r="F124" s="255">
        <v>23</v>
      </c>
      <c r="G124" s="255">
        <v>19</v>
      </c>
      <c r="H124" s="255">
        <v>4</v>
      </c>
      <c r="I124" s="255"/>
      <c r="J124" s="256">
        <v>17</v>
      </c>
      <c r="K124" s="256">
        <v>10</v>
      </c>
      <c r="L124" s="256">
        <v>1</v>
      </c>
      <c r="M124" s="256">
        <v>3</v>
      </c>
      <c r="N124" s="256">
        <v>3</v>
      </c>
      <c r="O124" s="256">
        <v>1</v>
      </c>
      <c r="P124" s="256">
        <v>2</v>
      </c>
      <c r="Q124" s="256"/>
      <c r="R124" s="260"/>
      <c r="S124" s="260">
        <v>17</v>
      </c>
      <c r="T124" s="260"/>
      <c r="U124" s="260">
        <v>13</v>
      </c>
      <c r="V124" s="256">
        <v>2</v>
      </c>
      <c r="W124" s="256"/>
      <c r="X124" s="256"/>
      <c r="Y124" s="261">
        <v>5</v>
      </c>
      <c r="Z124" s="256">
        <v>1</v>
      </c>
    </row>
    <row r="125" spans="1:26" s="71" customFormat="1" ht="14.25" customHeight="1">
      <c r="A125" s="252" t="s">
        <v>231</v>
      </c>
      <c r="B125" s="560" t="s">
        <v>232</v>
      </c>
      <c r="C125" s="568"/>
      <c r="D125" s="569"/>
      <c r="E125" s="255">
        <v>1</v>
      </c>
      <c r="F125" s="255">
        <v>6</v>
      </c>
      <c r="G125" s="255">
        <v>5</v>
      </c>
      <c r="H125" s="255">
        <v>1</v>
      </c>
      <c r="I125" s="255"/>
      <c r="J125" s="256">
        <v>4</v>
      </c>
      <c r="K125" s="256"/>
      <c r="L125" s="256">
        <v>3</v>
      </c>
      <c r="M125" s="256"/>
      <c r="N125" s="256">
        <v>1</v>
      </c>
      <c r="O125" s="256"/>
      <c r="P125" s="256"/>
      <c r="Q125" s="256">
        <v>1</v>
      </c>
      <c r="R125" s="260"/>
      <c r="S125" s="260">
        <v>4</v>
      </c>
      <c r="T125" s="260"/>
      <c r="U125" s="260">
        <v>1</v>
      </c>
      <c r="V125" s="256">
        <v>1</v>
      </c>
      <c r="W125" s="256"/>
      <c r="X125" s="256"/>
      <c r="Y125" s="261">
        <v>2</v>
      </c>
      <c r="Z125" s="256"/>
    </row>
    <row r="126" spans="1:26" s="71" customFormat="1" ht="14.25" customHeight="1">
      <c r="A126" s="252" t="s">
        <v>233</v>
      </c>
      <c r="B126" s="560" t="s">
        <v>234</v>
      </c>
      <c r="C126" s="561"/>
      <c r="D126" s="562"/>
      <c r="E126" s="255"/>
      <c r="F126" s="255"/>
      <c r="G126" s="255"/>
      <c r="H126" s="255"/>
      <c r="I126" s="255"/>
      <c r="J126" s="256"/>
      <c r="K126" s="256"/>
      <c r="L126" s="256"/>
      <c r="M126" s="256"/>
      <c r="N126" s="256"/>
      <c r="O126" s="256"/>
      <c r="P126" s="256"/>
      <c r="Q126" s="256"/>
      <c r="R126" s="260"/>
      <c r="S126" s="260"/>
      <c r="T126" s="260"/>
      <c r="U126" s="260"/>
      <c r="V126" s="256"/>
      <c r="W126" s="256"/>
      <c r="X126" s="256"/>
      <c r="Y126" s="261"/>
      <c r="Z126" s="256"/>
    </row>
    <row r="127" spans="1:26" s="71" customFormat="1" ht="14.25" customHeight="1">
      <c r="A127" s="252" t="s">
        <v>235</v>
      </c>
      <c r="B127" s="560" t="s">
        <v>236</v>
      </c>
      <c r="C127" s="561"/>
      <c r="D127" s="562"/>
      <c r="E127" s="255"/>
      <c r="F127" s="255">
        <v>1</v>
      </c>
      <c r="G127" s="255">
        <v>1</v>
      </c>
      <c r="H127" s="255"/>
      <c r="I127" s="255"/>
      <c r="J127" s="256"/>
      <c r="K127" s="256"/>
      <c r="L127" s="256"/>
      <c r="M127" s="256"/>
      <c r="N127" s="256"/>
      <c r="O127" s="256"/>
      <c r="P127" s="256"/>
      <c r="Q127" s="256"/>
      <c r="R127" s="260"/>
      <c r="S127" s="260"/>
      <c r="T127" s="260"/>
      <c r="U127" s="260"/>
      <c r="V127" s="256"/>
      <c r="W127" s="256"/>
      <c r="X127" s="256"/>
      <c r="Y127" s="261">
        <v>1</v>
      </c>
      <c r="Z127" s="256">
        <v>1</v>
      </c>
    </row>
    <row r="128" spans="1:26" s="71" customFormat="1" ht="14.25" customHeight="1">
      <c r="A128" s="252" t="s">
        <v>237</v>
      </c>
      <c r="B128" s="560" t="s">
        <v>238</v>
      </c>
      <c r="C128" s="561"/>
      <c r="D128" s="562"/>
      <c r="E128" s="255"/>
      <c r="F128" s="255"/>
      <c r="G128" s="255"/>
      <c r="H128" s="255"/>
      <c r="I128" s="255"/>
      <c r="J128" s="256"/>
      <c r="K128" s="256"/>
      <c r="L128" s="256"/>
      <c r="M128" s="256"/>
      <c r="N128" s="256"/>
      <c r="O128" s="256"/>
      <c r="P128" s="256"/>
      <c r="Q128" s="256"/>
      <c r="R128" s="260"/>
      <c r="S128" s="260"/>
      <c r="T128" s="260"/>
      <c r="U128" s="260"/>
      <c r="V128" s="256"/>
      <c r="W128" s="256"/>
      <c r="X128" s="256"/>
      <c r="Y128" s="261"/>
      <c r="Z128" s="256"/>
    </row>
    <row r="129" spans="1:26" s="71" customFormat="1" ht="14.25" customHeight="1">
      <c r="A129" s="252" t="s">
        <v>239</v>
      </c>
      <c r="B129" s="548" t="s">
        <v>63</v>
      </c>
      <c r="C129" s="549"/>
      <c r="D129" s="550"/>
      <c r="E129" s="255">
        <v>1</v>
      </c>
      <c r="F129" s="255">
        <v>15</v>
      </c>
      <c r="G129" s="255">
        <v>13</v>
      </c>
      <c r="H129" s="255">
        <v>2</v>
      </c>
      <c r="I129" s="255"/>
      <c r="J129" s="256">
        <v>10</v>
      </c>
      <c r="K129" s="256">
        <v>7</v>
      </c>
      <c r="L129" s="256">
        <v>2</v>
      </c>
      <c r="M129" s="256"/>
      <c r="N129" s="256">
        <v>1</v>
      </c>
      <c r="O129" s="256"/>
      <c r="P129" s="256">
        <v>1</v>
      </c>
      <c r="Q129" s="256"/>
      <c r="R129" s="256"/>
      <c r="S129" s="260">
        <v>10</v>
      </c>
      <c r="T129" s="260"/>
      <c r="U129" s="260"/>
      <c r="V129" s="256"/>
      <c r="W129" s="256"/>
      <c r="X129" s="256"/>
      <c r="Y129" s="261">
        <v>4</v>
      </c>
      <c r="Z129" s="256">
        <v>2</v>
      </c>
    </row>
    <row r="130" spans="1:26" s="72" customFormat="1" ht="14.25" customHeight="1">
      <c r="A130" s="262" t="s">
        <v>240</v>
      </c>
      <c r="B130" s="554" t="s">
        <v>241</v>
      </c>
      <c r="C130" s="566"/>
      <c r="D130" s="567"/>
      <c r="E130" s="258"/>
      <c r="F130" s="258">
        <v>1</v>
      </c>
      <c r="G130" s="258">
        <v>0</v>
      </c>
      <c r="H130" s="258">
        <v>1</v>
      </c>
      <c r="I130" s="258"/>
      <c r="J130" s="259">
        <v>0</v>
      </c>
      <c r="K130" s="259">
        <v>0</v>
      </c>
      <c r="L130" s="259"/>
      <c r="M130" s="259"/>
      <c r="N130" s="259"/>
      <c r="O130" s="259"/>
      <c r="P130" s="259"/>
      <c r="Q130" s="259"/>
      <c r="R130" s="259"/>
      <c r="S130" s="259">
        <v>0</v>
      </c>
      <c r="T130" s="259"/>
      <c r="U130" s="259">
        <v>0</v>
      </c>
      <c r="V130" s="259"/>
      <c r="W130" s="259"/>
      <c r="X130" s="259"/>
      <c r="Y130" s="259"/>
      <c r="Z130" s="259"/>
    </row>
    <row r="131" spans="1:26" s="71" customFormat="1" ht="12.75" customHeight="1">
      <c r="A131" s="252" t="s">
        <v>242</v>
      </c>
      <c r="B131" s="614" t="s">
        <v>243</v>
      </c>
      <c r="C131" s="615"/>
      <c r="D131" s="616"/>
      <c r="E131" s="255"/>
      <c r="F131" s="255">
        <v>1</v>
      </c>
      <c r="G131" s="255"/>
      <c r="H131" s="255">
        <v>1</v>
      </c>
      <c r="I131" s="255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</row>
    <row r="132" spans="1:26" s="71" customFormat="1" ht="12.75" customHeight="1">
      <c r="A132" s="252" t="s">
        <v>244</v>
      </c>
      <c r="B132" s="614" t="s">
        <v>245</v>
      </c>
      <c r="C132" s="617"/>
      <c r="D132" s="618"/>
      <c r="E132" s="255"/>
      <c r="F132" s="255"/>
      <c r="G132" s="255"/>
      <c r="H132" s="255"/>
      <c r="I132" s="255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</row>
    <row r="133" spans="1:26" s="71" customFormat="1">
      <c r="A133" s="252" t="s">
        <v>246</v>
      </c>
      <c r="B133" s="611" t="s">
        <v>63</v>
      </c>
      <c r="C133" s="612"/>
      <c r="D133" s="613"/>
      <c r="E133" s="255"/>
      <c r="F133" s="255"/>
      <c r="G133" s="255"/>
      <c r="H133" s="255"/>
      <c r="I133" s="255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</row>
    <row r="134" spans="1:26" s="72" customFormat="1" ht="14.25" customHeight="1">
      <c r="A134" s="262" t="s">
        <v>247</v>
      </c>
      <c r="B134" s="554" t="s">
        <v>63</v>
      </c>
      <c r="C134" s="555"/>
      <c r="D134" s="556"/>
      <c r="E134" s="245"/>
      <c r="F134" s="245">
        <v>3</v>
      </c>
      <c r="G134" s="245">
        <v>2</v>
      </c>
      <c r="H134" s="245"/>
      <c r="I134" s="245">
        <v>1</v>
      </c>
      <c r="J134" s="246">
        <v>2</v>
      </c>
      <c r="K134" s="246">
        <v>2</v>
      </c>
      <c r="L134" s="246"/>
      <c r="M134" s="246"/>
      <c r="N134" s="246"/>
      <c r="O134" s="246"/>
      <c r="P134" s="246"/>
      <c r="Q134" s="246"/>
      <c r="R134" s="246"/>
      <c r="S134" s="246">
        <v>2</v>
      </c>
      <c r="T134" s="246"/>
      <c r="U134" s="246">
        <v>2</v>
      </c>
      <c r="V134" s="246"/>
      <c r="W134" s="246"/>
      <c r="X134" s="246"/>
      <c r="Y134" s="246">
        <v>0</v>
      </c>
      <c r="Z134" s="246"/>
    </row>
    <row r="135" spans="1:26" s="72" customFormat="1" ht="14.25" customHeight="1">
      <c r="A135" s="262" t="s">
        <v>248</v>
      </c>
      <c r="B135" s="554" t="s">
        <v>14</v>
      </c>
      <c r="C135" s="555"/>
      <c r="D135" s="556"/>
      <c r="E135" s="245">
        <f>SUM(E21+E22+E23+E24+E25+E26+E27+E28+E29+E30+E31+E32+E33+E34+E35+E36+E38+E39+E40+E41+E42+E43+E44+E45+E46+E47+E48+E50+E51+E52+E53+E54+E55+E56+E58+E59+E60+E61+E62+E63+E64+E65+E66+E67+E68+E69+E70+E72+E73+E74+E75+E76+E77+E79+E80+E81+E82+E83+E84+E86+E87+E89+E90+E91+E92+E93+E94+E95+E96+E97+E98+E99+E100+E101+E102+E103+E104+E105+E106+E107+E108+E109+E111+E112+E113+E115+E116+E117+E118+E119+E120+E122+E123+E124+E125+E126+E127+E128+E129+E131+E132+E133+E134)</f>
        <v>206</v>
      </c>
      <c r="F135" s="245">
        <f>SUM(F21+F22+F23+F24+F25+F26+F27+F28+F29+F30+F31+F32+F33+F34+F35+F36+F38+F39+F40+F41+F42+F43+F44+F45+F46+F47+F48+F50+F51+F52+F53+F54+F55+F56+F58+F59+F60+F61+F62+F63+F64+F65+F66+F67+F68+F69+F70+F72+F73+F74+F75+F76+F77+F79+F80+F81+F82+F83+F84+F86+F87+F89+F90+F91+F92+F93+F94+F95+F96+F97+F98+F99+F100+F101+F102+F103+F104+F105+F106+F107+F108+F109+F111+F112+F113+F115+F116+F117+F118+F119+F120+F122+F123+F124+F125+F126+F127+F128+F129+F131+F132+F133+F134)</f>
        <v>3388</v>
      </c>
      <c r="G135" s="245">
        <v>3267</v>
      </c>
      <c r="H135" s="245">
        <v>117</v>
      </c>
      <c r="I135" s="245">
        <v>4</v>
      </c>
      <c r="J135" s="246">
        <v>2380</v>
      </c>
      <c r="K135" s="246">
        <v>1846</v>
      </c>
      <c r="L135" s="246">
        <v>215</v>
      </c>
      <c r="M135" s="246">
        <v>89</v>
      </c>
      <c r="N135" s="246">
        <v>230</v>
      </c>
      <c r="O135" s="246">
        <v>97</v>
      </c>
      <c r="P135" s="246">
        <v>62</v>
      </c>
      <c r="Q135" s="246">
        <v>71</v>
      </c>
      <c r="R135" s="246">
        <v>3</v>
      </c>
      <c r="S135" s="246">
        <v>2383</v>
      </c>
      <c r="T135" s="246">
        <v>0</v>
      </c>
      <c r="U135" s="246">
        <v>2091</v>
      </c>
      <c r="V135" s="246">
        <v>99</v>
      </c>
      <c r="W135" s="246">
        <v>4</v>
      </c>
      <c r="X135" s="246">
        <v>9</v>
      </c>
      <c r="Y135" s="246">
        <v>1090</v>
      </c>
      <c r="Z135" s="246">
        <v>89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7"/>
  <sheetViews>
    <sheetView topLeftCell="A101" workbookViewId="0">
      <selection activeCell="E135" sqref="E135"/>
    </sheetView>
  </sheetViews>
  <sheetFormatPr defaultRowHeight="15"/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 ht="15" customHeight="1">
      <c r="A3" s="657" t="s">
        <v>261</v>
      </c>
      <c r="B3" s="657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  <c r="O3" s="657"/>
      <c r="P3" s="657"/>
      <c r="Q3" s="657"/>
      <c r="R3" s="657"/>
      <c r="S3" s="657"/>
      <c r="T3" s="657"/>
      <c r="U3" s="657"/>
      <c r="V3" s="657"/>
      <c r="W3" s="657"/>
      <c r="X3" s="657"/>
      <c r="Y3" s="657"/>
      <c r="Z3" s="657"/>
    </row>
    <row r="4" spans="1:26">
      <c r="A4" s="658"/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658"/>
      <c r="Y4" s="658"/>
      <c r="Z4" s="658"/>
    </row>
    <row r="5" spans="1:26" ht="15" customHeight="1">
      <c r="A5" s="339" t="s">
        <v>250</v>
      </c>
      <c r="B5" s="340"/>
      <c r="C5" s="340"/>
      <c r="D5" s="659"/>
      <c r="E5" s="662" t="s">
        <v>3</v>
      </c>
      <c r="F5" s="339" t="s">
        <v>251</v>
      </c>
      <c r="G5" s="340"/>
      <c r="H5" s="340"/>
      <c r="I5" s="659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659"/>
      <c r="T5" s="345" t="s">
        <v>6</v>
      </c>
      <c r="U5" s="348" t="s">
        <v>7</v>
      </c>
      <c r="V5" s="339" t="s">
        <v>8</v>
      </c>
      <c r="W5" s="340"/>
      <c r="X5" s="659"/>
      <c r="Y5" s="345" t="s">
        <v>9</v>
      </c>
      <c r="Z5" s="345" t="s">
        <v>10</v>
      </c>
    </row>
    <row r="6" spans="1:26">
      <c r="A6" s="341"/>
      <c r="B6" s="342"/>
      <c r="C6" s="342"/>
      <c r="D6" s="660"/>
      <c r="E6" s="663"/>
      <c r="F6" s="341"/>
      <c r="G6" s="342"/>
      <c r="H6" s="342"/>
      <c r="I6" s="660"/>
      <c r="J6" s="341"/>
      <c r="K6" s="342"/>
      <c r="L6" s="342"/>
      <c r="M6" s="342"/>
      <c r="N6" s="342"/>
      <c r="O6" s="342"/>
      <c r="P6" s="342"/>
      <c r="Q6" s="342"/>
      <c r="R6" s="342"/>
      <c r="S6" s="660"/>
      <c r="T6" s="346"/>
      <c r="U6" s="349"/>
      <c r="V6" s="341"/>
      <c r="W6" s="342"/>
      <c r="X6" s="660"/>
      <c r="Y6" s="346"/>
      <c r="Z6" s="346"/>
    </row>
    <row r="7" spans="1:26">
      <c r="A7" s="341"/>
      <c r="B7" s="342"/>
      <c r="C7" s="342"/>
      <c r="D7" s="660"/>
      <c r="E7" s="663"/>
      <c r="F7" s="343"/>
      <c r="G7" s="344"/>
      <c r="H7" s="344"/>
      <c r="I7" s="661"/>
      <c r="J7" s="343"/>
      <c r="K7" s="344"/>
      <c r="L7" s="344"/>
      <c r="M7" s="344"/>
      <c r="N7" s="344"/>
      <c r="O7" s="344"/>
      <c r="P7" s="344"/>
      <c r="Q7" s="344"/>
      <c r="R7" s="344"/>
      <c r="S7" s="661"/>
      <c r="T7" s="346"/>
      <c r="U7" s="349"/>
      <c r="V7" s="343"/>
      <c r="W7" s="344"/>
      <c r="X7" s="661"/>
      <c r="Y7" s="346"/>
      <c r="Z7" s="346"/>
    </row>
    <row r="8" spans="1:26" ht="15" customHeight="1">
      <c r="A8" s="341"/>
      <c r="B8" s="342"/>
      <c r="C8" s="342"/>
      <c r="D8" s="660"/>
      <c r="E8" s="663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9" t="s">
        <v>22</v>
      </c>
      <c r="O8" s="340"/>
      <c r="P8" s="340"/>
      <c r="Q8" s="659"/>
      <c r="R8" s="345" t="s">
        <v>23</v>
      </c>
      <c r="S8" s="345" t="s">
        <v>24</v>
      </c>
      <c r="T8" s="346"/>
      <c r="U8" s="349"/>
      <c r="V8" s="345" t="s">
        <v>11</v>
      </c>
      <c r="W8" s="345" t="s">
        <v>12</v>
      </c>
      <c r="X8" s="345" t="s">
        <v>13</v>
      </c>
      <c r="Y8" s="346"/>
      <c r="Z8" s="346"/>
    </row>
    <row r="9" spans="1:26">
      <c r="A9" s="341"/>
      <c r="B9" s="342"/>
      <c r="C9" s="342"/>
      <c r="D9" s="660"/>
      <c r="E9" s="663"/>
      <c r="F9" s="346"/>
      <c r="G9" s="346"/>
      <c r="H9" s="346"/>
      <c r="I9" s="346"/>
      <c r="J9" s="346"/>
      <c r="K9" s="346"/>
      <c r="L9" s="346"/>
      <c r="M9" s="346"/>
      <c r="N9" s="341"/>
      <c r="O9" s="342"/>
      <c r="P9" s="342"/>
      <c r="Q9" s="660"/>
      <c r="R9" s="346"/>
      <c r="S9" s="346"/>
      <c r="T9" s="346"/>
      <c r="U9" s="349"/>
      <c r="V9" s="346"/>
      <c r="W9" s="346"/>
      <c r="X9" s="346"/>
      <c r="Y9" s="346"/>
      <c r="Z9" s="346"/>
    </row>
    <row r="10" spans="1:26">
      <c r="A10" s="341"/>
      <c r="B10" s="342"/>
      <c r="C10" s="342"/>
      <c r="D10" s="660"/>
      <c r="E10" s="663"/>
      <c r="F10" s="346"/>
      <c r="G10" s="346"/>
      <c r="H10" s="346"/>
      <c r="I10" s="346"/>
      <c r="J10" s="346"/>
      <c r="K10" s="346"/>
      <c r="L10" s="346"/>
      <c r="M10" s="346"/>
      <c r="N10" s="343"/>
      <c r="O10" s="344"/>
      <c r="P10" s="344"/>
      <c r="Q10" s="661"/>
      <c r="R10" s="346"/>
      <c r="S10" s="346"/>
      <c r="T10" s="346"/>
      <c r="U10" s="349"/>
      <c r="V10" s="346"/>
      <c r="W10" s="346"/>
      <c r="X10" s="346"/>
      <c r="Y10" s="346"/>
      <c r="Z10" s="346"/>
    </row>
    <row r="11" spans="1:26" ht="15" customHeight="1">
      <c r="A11" s="341"/>
      <c r="B11" s="342"/>
      <c r="C11" s="342"/>
      <c r="D11" s="660"/>
      <c r="E11" s="663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46"/>
      <c r="T11" s="346"/>
      <c r="U11" s="349"/>
      <c r="V11" s="346"/>
      <c r="W11" s="346"/>
      <c r="X11" s="346"/>
      <c r="Y11" s="346"/>
      <c r="Z11" s="346"/>
    </row>
    <row r="12" spans="1:26">
      <c r="A12" s="341"/>
      <c r="B12" s="342"/>
      <c r="C12" s="342"/>
      <c r="D12" s="660"/>
      <c r="E12" s="663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9"/>
      <c r="V12" s="346"/>
      <c r="W12" s="346"/>
      <c r="X12" s="346"/>
      <c r="Y12" s="346"/>
      <c r="Z12" s="346"/>
    </row>
    <row r="13" spans="1:26">
      <c r="A13" s="341"/>
      <c r="B13" s="342"/>
      <c r="C13" s="342"/>
      <c r="D13" s="660"/>
      <c r="E13" s="663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46"/>
      <c r="U13" s="349"/>
      <c r="V13" s="346"/>
      <c r="W13" s="346"/>
      <c r="X13" s="346"/>
      <c r="Y13" s="346"/>
      <c r="Z13" s="346"/>
    </row>
    <row r="14" spans="1:26">
      <c r="A14" s="341"/>
      <c r="B14" s="342"/>
      <c r="C14" s="342"/>
      <c r="D14" s="660"/>
      <c r="E14" s="663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9"/>
      <c r="V14" s="346"/>
      <c r="W14" s="346"/>
      <c r="X14" s="346"/>
      <c r="Y14" s="346"/>
      <c r="Z14" s="346"/>
    </row>
    <row r="15" spans="1:26">
      <c r="A15" s="341"/>
      <c r="B15" s="342"/>
      <c r="C15" s="342"/>
      <c r="D15" s="660"/>
      <c r="E15" s="663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9"/>
      <c r="V15" s="346"/>
      <c r="W15" s="346"/>
      <c r="X15" s="346"/>
      <c r="Y15" s="346"/>
      <c r="Z15" s="346"/>
    </row>
    <row r="16" spans="1:26">
      <c r="A16" s="341"/>
      <c r="B16" s="342"/>
      <c r="C16" s="342"/>
      <c r="D16" s="660"/>
      <c r="E16" s="663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9"/>
      <c r="V16" s="346"/>
      <c r="W16" s="346"/>
      <c r="X16" s="346"/>
      <c r="Y16" s="346"/>
      <c r="Z16" s="346"/>
    </row>
    <row r="17" spans="1:28">
      <c r="A17" s="341"/>
      <c r="B17" s="342"/>
      <c r="C17" s="342"/>
      <c r="D17" s="660"/>
      <c r="E17" s="663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46"/>
      <c r="T17" s="346"/>
      <c r="U17" s="349"/>
      <c r="V17" s="346"/>
      <c r="W17" s="346"/>
      <c r="X17" s="346"/>
      <c r="Y17" s="346"/>
      <c r="Z17" s="346"/>
    </row>
    <row r="18" spans="1:28">
      <c r="A18" s="343"/>
      <c r="B18" s="344"/>
      <c r="C18" s="344"/>
      <c r="D18" s="661"/>
      <c r="E18" s="664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47"/>
      <c r="T18" s="347"/>
      <c r="U18" s="350"/>
      <c r="V18" s="347"/>
      <c r="W18" s="347"/>
      <c r="X18" s="347"/>
      <c r="Y18" s="347"/>
      <c r="Z18" s="347"/>
    </row>
    <row r="19" spans="1:28" ht="15" customHeight="1">
      <c r="A19" s="654" t="s">
        <v>29</v>
      </c>
      <c r="B19" s="655"/>
      <c r="C19" s="655"/>
      <c r="D19" s="656"/>
      <c r="E19" s="159">
        <v>1</v>
      </c>
      <c r="F19" s="159">
        <v>2</v>
      </c>
      <c r="G19" s="159">
        <v>3</v>
      </c>
      <c r="H19" s="159">
        <v>4</v>
      </c>
      <c r="I19" s="159">
        <v>5</v>
      </c>
      <c r="J19" s="159">
        <v>6</v>
      </c>
      <c r="K19" s="159">
        <v>7</v>
      </c>
      <c r="L19" s="159">
        <v>8</v>
      </c>
      <c r="M19" s="159">
        <v>9</v>
      </c>
      <c r="N19" s="159">
        <v>10</v>
      </c>
      <c r="O19" s="159">
        <v>11</v>
      </c>
      <c r="P19" s="159">
        <v>12</v>
      </c>
      <c r="Q19" s="159">
        <v>13</v>
      </c>
      <c r="R19" s="159">
        <v>14</v>
      </c>
      <c r="S19" s="159">
        <v>15</v>
      </c>
      <c r="T19" s="159">
        <v>16</v>
      </c>
      <c r="U19" s="159">
        <v>17</v>
      </c>
      <c r="V19" s="159">
        <v>18</v>
      </c>
      <c r="W19" s="159">
        <v>19</v>
      </c>
      <c r="X19" s="159">
        <v>20</v>
      </c>
      <c r="Y19" s="159">
        <v>21</v>
      </c>
      <c r="Z19" s="159">
        <v>22</v>
      </c>
    </row>
    <row r="20" spans="1:28" ht="15" customHeight="1">
      <c r="A20" s="21" t="s">
        <v>253</v>
      </c>
      <c r="B20" s="366" t="s">
        <v>31</v>
      </c>
      <c r="C20" s="367"/>
      <c r="D20" s="368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8" ht="15" customHeight="1">
      <c r="A21" s="25">
        <v>1.1000000000000001</v>
      </c>
      <c r="B21" s="361" t="s">
        <v>33</v>
      </c>
      <c r="C21" s="362"/>
      <c r="D21" s="363"/>
      <c r="E21" s="75">
        <v>5</v>
      </c>
      <c r="F21" s="75">
        <v>23</v>
      </c>
      <c r="G21" s="75">
        <v>22</v>
      </c>
      <c r="H21" s="75">
        <v>1</v>
      </c>
      <c r="I21" s="75"/>
      <c r="J21" s="75">
        <v>18</v>
      </c>
      <c r="K21" s="75">
        <v>11</v>
      </c>
      <c r="L21" s="75">
        <v>1</v>
      </c>
      <c r="M21" s="75">
        <v>4</v>
      </c>
      <c r="N21" s="75">
        <v>2</v>
      </c>
      <c r="O21" s="75"/>
      <c r="P21" s="75">
        <v>2</v>
      </c>
      <c r="Q21" s="75"/>
      <c r="R21" s="75"/>
      <c r="S21" s="75">
        <v>18</v>
      </c>
      <c r="T21" s="75"/>
      <c r="U21" s="75">
        <v>15</v>
      </c>
      <c r="V21" s="75">
        <v>3</v>
      </c>
      <c r="W21" s="75"/>
      <c r="X21" s="75"/>
      <c r="Y21" s="75">
        <v>9</v>
      </c>
      <c r="Z21" s="75">
        <v>1</v>
      </c>
      <c r="AA21">
        <f>SUM(E21+G21)</f>
        <v>27</v>
      </c>
      <c r="AB21">
        <f>SUM(S21+T21+Y21)</f>
        <v>27</v>
      </c>
    </row>
    <row r="22" spans="1:28" ht="15" customHeight="1">
      <c r="A22" s="27" t="s">
        <v>34</v>
      </c>
      <c r="B22" s="355" t="s">
        <v>35</v>
      </c>
      <c r="C22" s="356"/>
      <c r="D22" s="357"/>
      <c r="E22" s="75">
        <v>1</v>
      </c>
      <c r="F22" s="75">
        <v>23</v>
      </c>
      <c r="G22" s="75">
        <v>21</v>
      </c>
      <c r="H22" s="75">
        <v>2</v>
      </c>
      <c r="I22" s="75"/>
      <c r="J22" s="75">
        <v>15</v>
      </c>
      <c r="K22" s="75">
        <v>11</v>
      </c>
      <c r="L22" s="75">
        <v>1</v>
      </c>
      <c r="M22" s="75">
        <v>1</v>
      </c>
      <c r="N22" s="75">
        <v>2</v>
      </c>
      <c r="O22" s="75"/>
      <c r="P22" s="75"/>
      <c r="Q22" s="75">
        <v>2</v>
      </c>
      <c r="R22" s="75"/>
      <c r="S22" s="75">
        <v>15</v>
      </c>
      <c r="T22" s="75"/>
      <c r="U22" s="75">
        <v>14</v>
      </c>
      <c r="V22" s="75">
        <v>1</v>
      </c>
      <c r="W22" s="75"/>
      <c r="X22" s="75"/>
      <c r="Y22" s="75">
        <v>7</v>
      </c>
      <c r="Z22" s="75"/>
      <c r="AA22">
        <f t="shared" ref="AA22:AA85" si="0">SUM(E22+G22)</f>
        <v>22</v>
      </c>
      <c r="AB22">
        <f t="shared" ref="AB22:AB85" si="1">SUM(S22+T22+Y22)</f>
        <v>22</v>
      </c>
    </row>
    <row r="23" spans="1:28" ht="15" customHeight="1">
      <c r="A23" s="28" t="s">
        <v>36</v>
      </c>
      <c r="B23" s="355" t="s">
        <v>37</v>
      </c>
      <c r="C23" s="356"/>
      <c r="D23" s="357"/>
      <c r="E23" s="75"/>
      <c r="F23" s="75">
        <v>3</v>
      </c>
      <c r="G23" s="75">
        <v>3</v>
      </c>
      <c r="H23" s="75"/>
      <c r="I23" s="75"/>
      <c r="J23" s="75">
        <v>3</v>
      </c>
      <c r="K23" s="75">
        <v>3</v>
      </c>
      <c r="L23" s="75"/>
      <c r="M23" s="75"/>
      <c r="N23" s="75"/>
      <c r="O23" s="75"/>
      <c r="P23" s="75"/>
      <c r="Q23" s="75"/>
      <c r="R23" s="75"/>
      <c r="S23" s="75">
        <v>3</v>
      </c>
      <c r="T23" s="75"/>
      <c r="U23" s="75">
        <v>3</v>
      </c>
      <c r="V23" s="75"/>
      <c r="W23" s="75"/>
      <c r="X23" s="75"/>
      <c r="Y23" s="75"/>
      <c r="Z23" s="75"/>
      <c r="AA23">
        <f t="shared" si="0"/>
        <v>3</v>
      </c>
      <c r="AB23">
        <f t="shared" si="1"/>
        <v>3</v>
      </c>
    </row>
    <row r="24" spans="1:28" ht="15" customHeight="1">
      <c r="A24" s="27" t="s">
        <v>38</v>
      </c>
      <c r="B24" s="355" t="s">
        <v>39</v>
      </c>
      <c r="C24" s="356"/>
      <c r="D24" s="357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>
        <f t="shared" si="0"/>
        <v>0</v>
      </c>
      <c r="AB24">
        <f t="shared" si="1"/>
        <v>0</v>
      </c>
    </row>
    <row r="25" spans="1:28" ht="15" customHeight="1">
      <c r="A25" s="25">
        <v>1.2</v>
      </c>
      <c r="B25" s="361" t="s">
        <v>41</v>
      </c>
      <c r="C25" s="362"/>
      <c r="D25" s="363"/>
      <c r="E25" s="75">
        <v>2</v>
      </c>
      <c r="F25" s="75">
        <v>3</v>
      </c>
      <c r="G25" s="75">
        <v>2</v>
      </c>
      <c r="H25" s="75">
        <v>1</v>
      </c>
      <c r="I25" s="75"/>
      <c r="J25" s="75">
        <v>3</v>
      </c>
      <c r="K25" s="75">
        <v>1</v>
      </c>
      <c r="L25" s="75"/>
      <c r="M25" s="75"/>
      <c r="N25" s="75">
        <v>2</v>
      </c>
      <c r="O25" s="75"/>
      <c r="P25" s="75"/>
      <c r="Q25" s="75">
        <v>2</v>
      </c>
      <c r="R25" s="75"/>
      <c r="S25" s="75">
        <v>3</v>
      </c>
      <c r="T25" s="75"/>
      <c r="U25" s="75">
        <v>3</v>
      </c>
      <c r="V25" s="75"/>
      <c r="W25" s="75"/>
      <c r="X25" s="75"/>
      <c r="Y25" s="75">
        <v>1</v>
      </c>
      <c r="Z25" s="75"/>
      <c r="AA25">
        <f t="shared" si="0"/>
        <v>4</v>
      </c>
      <c r="AB25">
        <f t="shared" si="1"/>
        <v>4</v>
      </c>
    </row>
    <row r="26" spans="1:28" ht="15" customHeight="1">
      <c r="A26" s="27" t="s">
        <v>42</v>
      </c>
      <c r="B26" s="361" t="s">
        <v>43</v>
      </c>
      <c r="C26" s="362"/>
      <c r="D26" s="363"/>
      <c r="E26" s="75">
        <v>1</v>
      </c>
      <c r="F26" s="75">
        <v>1</v>
      </c>
      <c r="G26" s="75">
        <v>1</v>
      </c>
      <c r="H26" s="75"/>
      <c r="I26" s="75"/>
      <c r="J26" s="75"/>
      <c r="K26" s="75"/>
      <c r="L26" s="75">
        <v>0</v>
      </c>
      <c r="M26" s="75"/>
      <c r="N26" s="75">
        <v>0</v>
      </c>
      <c r="O26" s="75"/>
      <c r="P26" s="75">
        <v>0</v>
      </c>
      <c r="Q26" s="75"/>
      <c r="R26" s="75"/>
      <c r="S26" s="75"/>
      <c r="T26" s="75"/>
      <c r="U26" s="75"/>
      <c r="V26" s="75"/>
      <c r="W26" s="75"/>
      <c r="X26" s="75"/>
      <c r="Y26" s="75">
        <v>2</v>
      </c>
      <c r="Z26" s="75">
        <v>1</v>
      </c>
      <c r="AA26">
        <f t="shared" si="0"/>
        <v>2</v>
      </c>
      <c r="AB26">
        <f t="shared" si="1"/>
        <v>2</v>
      </c>
    </row>
    <row r="27" spans="1:28" ht="15" customHeight="1">
      <c r="A27" s="27" t="s">
        <v>44</v>
      </c>
      <c r="B27" s="355" t="s">
        <v>45</v>
      </c>
      <c r="C27" s="356"/>
      <c r="D27" s="357"/>
      <c r="E27" s="75"/>
      <c r="F27" s="75">
        <v>2</v>
      </c>
      <c r="G27" s="75">
        <v>2</v>
      </c>
      <c r="H27" s="75"/>
      <c r="I27" s="75"/>
      <c r="J27" s="75">
        <v>2</v>
      </c>
      <c r="K27" s="75"/>
      <c r="L27" s="75">
        <v>1</v>
      </c>
      <c r="M27" s="75"/>
      <c r="N27" s="75">
        <v>1</v>
      </c>
      <c r="O27" s="75"/>
      <c r="P27" s="75">
        <v>1</v>
      </c>
      <c r="Q27" s="75"/>
      <c r="R27" s="75"/>
      <c r="S27" s="75">
        <v>2</v>
      </c>
      <c r="T27" s="75"/>
      <c r="U27" s="75">
        <v>2</v>
      </c>
      <c r="V27" s="75"/>
      <c r="W27" s="75"/>
      <c r="X27" s="75"/>
      <c r="Y27" s="75">
        <v>0</v>
      </c>
      <c r="Z27" s="75">
        <v>0</v>
      </c>
      <c r="AA27">
        <f t="shared" si="0"/>
        <v>2</v>
      </c>
      <c r="AB27">
        <f t="shared" si="1"/>
        <v>2</v>
      </c>
    </row>
    <row r="28" spans="1:28" ht="15" customHeight="1">
      <c r="A28" s="27" t="s">
        <v>254</v>
      </c>
      <c r="B28" s="355" t="s">
        <v>47</v>
      </c>
      <c r="C28" s="356"/>
      <c r="D28" s="357"/>
      <c r="E28" s="75">
        <v>2</v>
      </c>
      <c r="F28" s="75"/>
      <c r="G28" s="75"/>
      <c r="H28" s="75"/>
      <c r="I28" s="75"/>
      <c r="J28" s="75">
        <v>2</v>
      </c>
      <c r="K28" s="75">
        <v>2</v>
      </c>
      <c r="L28" s="75"/>
      <c r="M28" s="75"/>
      <c r="N28" s="75"/>
      <c r="O28" s="75"/>
      <c r="P28" s="75"/>
      <c r="Q28" s="75"/>
      <c r="R28" s="75"/>
      <c r="S28" s="75">
        <v>2</v>
      </c>
      <c r="T28" s="75"/>
      <c r="U28" s="75">
        <v>2</v>
      </c>
      <c r="V28" s="75"/>
      <c r="W28" s="75"/>
      <c r="X28" s="75"/>
      <c r="Y28" s="75"/>
      <c r="Z28" s="75"/>
      <c r="AA28">
        <f t="shared" si="0"/>
        <v>2</v>
      </c>
      <c r="AB28">
        <f t="shared" si="1"/>
        <v>2</v>
      </c>
    </row>
    <row r="29" spans="1:28" ht="15" customHeight="1">
      <c r="A29" s="27" t="s">
        <v>48</v>
      </c>
      <c r="B29" s="361" t="s">
        <v>49</v>
      </c>
      <c r="C29" s="362"/>
      <c r="D29" s="363"/>
      <c r="E29" s="75"/>
      <c r="F29" s="75">
        <v>4</v>
      </c>
      <c r="G29" s="75">
        <v>3</v>
      </c>
      <c r="H29" s="75">
        <v>1</v>
      </c>
      <c r="I29" s="75"/>
      <c r="J29" s="75">
        <v>3</v>
      </c>
      <c r="K29" s="75">
        <v>1</v>
      </c>
      <c r="L29" s="75"/>
      <c r="M29" s="75"/>
      <c r="N29" s="75">
        <v>2</v>
      </c>
      <c r="O29" s="75"/>
      <c r="P29" s="75">
        <v>2</v>
      </c>
      <c r="Q29" s="75"/>
      <c r="R29" s="75"/>
      <c r="S29" s="75">
        <v>3</v>
      </c>
      <c r="T29" s="75"/>
      <c r="U29" s="75">
        <v>2</v>
      </c>
      <c r="V29" s="75"/>
      <c r="W29" s="75"/>
      <c r="X29" s="75"/>
      <c r="Y29" s="75">
        <v>0</v>
      </c>
      <c r="Z29" s="75"/>
      <c r="AA29">
        <f t="shared" si="0"/>
        <v>3</v>
      </c>
      <c r="AB29">
        <f t="shared" si="1"/>
        <v>3</v>
      </c>
    </row>
    <row r="30" spans="1:28" ht="15" customHeight="1">
      <c r="A30" s="27" t="s">
        <v>50</v>
      </c>
      <c r="B30" s="355" t="s">
        <v>51</v>
      </c>
      <c r="C30" s="356"/>
      <c r="D30" s="357"/>
      <c r="E30" s="75">
        <v>2</v>
      </c>
      <c r="F30" s="75">
        <v>2</v>
      </c>
      <c r="G30" s="75">
        <v>2</v>
      </c>
      <c r="H30" s="75"/>
      <c r="I30" s="75"/>
      <c r="J30" s="75">
        <v>1</v>
      </c>
      <c r="K30" s="75">
        <v>1</v>
      </c>
      <c r="L30" s="75"/>
      <c r="M30" s="75"/>
      <c r="N30" s="75"/>
      <c r="O30" s="75"/>
      <c r="P30" s="75"/>
      <c r="Q30" s="75"/>
      <c r="R30" s="75"/>
      <c r="S30" s="75">
        <v>1</v>
      </c>
      <c r="T30" s="75"/>
      <c r="U30" s="75"/>
      <c r="V30" s="75">
        <v>1</v>
      </c>
      <c r="W30" s="75"/>
      <c r="X30" s="75"/>
      <c r="Y30" s="75">
        <v>3</v>
      </c>
      <c r="Z30" s="75"/>
      <c r="AA30">
        <f t="shared" si="0"/>
        <v>4</v>
      </c>
      <c r="AB30">
        <f t="shared" si="1"/>
        <v>4</v>
      </c>
    </row>
    <row r="31" spans="1:28" ht="15" customHeight="1">
      <c r="A31" s="27" t="s">
        <v>52</v>
      </c>
      <c r="B31" s="355" t="s">
        <v>53</v>
      </c>
      <c r="C31" s="356"/>
      <c r="D31" s="357"/>
      <c r="E31" s="75">
        <v>4</v>
      </c>
      <c r="F31" s="75">
        <v>2</v>
      </c>
      <c r="G31" s="75">
        <v>2</v>
      </c>
      <c r="H31" s="75"/>
      <c r="I31" s="75"/>
      <c r="J31" s="75">
        <v>1</v>
      </c>
      <c r="K31" s="75">
        <v>1</v>
      </c>
      <c r="L31" s="75"/>
      <c r="M31" s="75"/>
      <c r="N31" s="75"/>
      <c r="O31" s="75"/>
      <c r="P31" s="75"/>
      <c r="Q31" s="75"/>
      <c r="R31" s="75"/>
      <c r="S31" s="75">
        <v>1</v>
      </c>
      <c r="T31" s="75"/>
      <c r="U31" s="75">
        <v>1</v>
      </c>
      <c r="V31" s="75"/>
      <c r="W31" s="75"/>
      <c r="X31" s="75"/>
      <c r="Y31" s="75">
        <v>5</v>
      </c>
      <c r="Z31" s="75">
        <v>5</v>
      </c>
      <c r="AA31">
        <f t="shared" si="0"/>
        <v>6</v>
      </c>
      <c r="AB31">
        <f t="shared" si="1"/>
        <v>6</v>
      </c>
    </row>
    <row r="32" spans="1:28" ht="15" customHeight="1">
      <c r="A32" s="27" t="s">
        <v>54</v>
      </c>
      <c r="B32" s="361" t="s">
        <v>55</v>
      </c>
      <c r="C32" s="362"/>
      <c r="D32" s="363"/>
      <c r="E32" s="75">
        <v>4</v>
      </c>
      <c r="F32" s="75">
        <v>11</v>
      </c>
      <c r="G32" s="75">
        <v>11</v>
      </c>
      <c r="H32" s="75"/>
      <c r="I32" s="75"/>
      <c r="J32" s="75">
        <v>8</v>
      </c>
      <c r="K32" s="75">
        <v>4</v>
      </c>
      <c r="L32" s="75">
        <v>2</v>
      </c>
      <c r="M32" s="75"/>
      <c r="N32" s="75">
        <v>2</v>
      </c>
      <c r="O32" s="75"/>
      <c r="P32" s="75">
        <v>1</v>
      </c>
      <c r="Q32" s="75">
        <v>1</v>
      </c>
      <c r="R32" s="75"/>
      <c r="S32" s="75">
        <v>8</v>
      </c>
      <c r="T32" s="75"/>
      <c r="U32" s="75">
        <v>6</v>
      </c>
      <c r="V32" s="75">
        <v>2</v>
      </c>
      <c r="W32" s="75"/>
      <c r="X32" s="75"/>
      <c r="Y32" s="75">
        <v>7</v>
      </c>
      <c r="Z32" s="75">
        <v>2</v>
      </c>
      <c r="AA32">
        <f t="shared" si="0"/>
        <v>15</v>
      </c>
      <c r="AB32">
        <f t="shared" si="1"/>
        <v>15</v>
      </c>
    </row>
    <row r="33" spans="1:28" ht="15" customHeight="1">
      <c r="A33" s="29" t="s">
        <v>56</v>
      </c>
      <c r="B33" s="361" t="s">
        <v>57</v>
      </c>
      <c r="C33" s="362"/>
      <c r="D33" s="363"/>
      <c r="E33" s="75">
        <v>15</v>
      </c>
      <c r="F33" s="75">
        <v>19</v>
      </c>
      <c r="G33" s="75">
        <v>18</v>
      </c>
      <c r="H33" s="75">
        <v>1</v>
      </c>
      <c r="I33" s="75"/>
      <c r="J33" s="75">
        <v>22</v>
      </c>
      <c r="K33" s="75">
        <v>11</v>
      </c>
      <c r="L33" s="75">
        <v>1</v>
      </c>
      <c r="M33" s="75">
        <v>2</v>
      </c>
      <c r="N33" s="75">
        <v>8</v>
      </c>
      <c r="O33" s="75">
        <v>3</v>
      </c>
      <c r="P33" s="75">
        <v>3</v>
      </c>
      <c r="Q33" s="75">
        <v>2</v>
      </c>
      <c r="R33" s="75"/>
      <c r="S33" s="75">
        <v>22</v>
      </c>
      <c r="T33" s="75"/>
      <c r="U33" s="75">
        <v>15</v>
      </c>
      <c r="V33" s="75">
        <v>4</v>
      </c>
      <c r="W33" s="75"/>
      <c r="X33" s="75"/>
      <c r="Y33" s="75">
        <v>11</v>
      </c>
      <c r="Z33" s="75">
        <v>6</v>
      </c>
      <c r="AA33">
        <f t="shared" si="0"/>
        <v>33</v>
      </c>
      <c r="AB33">
        <f t="shared" si="1"/>
        <v>33</v>
      </c>
    </row>
    <row r="34" spans="1:28" ht="15" customHeight="1">
      <c r="A34" s="27" t="s">
        <v>58</v>
      </c>
      <c r="B34" s="361" t="s">
        <v>59</v>
      </c>
      <c r="C34" s="362"/>
      <c r="D34" s="363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>
        <f t="shared" si="0"/>
        <v>0</v>
      </c>
      <c r="AB34">
        <f t="shared" si="1"/>
        <v>0</v>
      </c>
    </row>
    <row r="35" spans="1:28" ht="15" customHeight="1">
      <c r="A35" s="27" t="s">
        <v>60</v>
      </c>
      <c r="B35" s="361" t="s">
        <v>61</v>
      </c>
      <c r="C35" s="362"/>
      <c r="D35" s="363"/>
      <c r="E35" s="75">
        <v>60</v>
      </c>
      <c r="F35" s="75">
        <v>68</v>
      </c>
      <c r="G35" s="75">
        <v>63</v>
      </c>
      <c r="H35" s="75">
        <v>5</v>
      </c>
      <c r="I35" s="75"/>
      <c r="J35" s="75">
        <v>52</v>
      </c>
      <c r="K35" s="75">
        <v>25</v>
      </c>
      <c r="L35" s="75">
        <v>1</v>
      </c>
      <c r="M35" s="75">
        <v>5</v>
      </c>
      <c r="N35" s="75">
        <v>21</v>
      </c>
      <c r="O35" s="75">
        <v>7</v>
      </c>
      <c r="P35" s="75">
        <v>12</v>
      </c>
      <c r="Q35" s="75">
        <v>2</v>
      </c>
      <c r="R35" s="75"/>
      <c r="S35" s="75">
        <v>52</v>
      </c>
      <c r="T35" s="75"/>
      <c r="U35" s="75">
        <v>51</v>
      </c>
      <c r="V35" s="75">
        <v>1</v>
      </c>
      <c r="W35" s="75"/>
      <c r="X35" s="75"/>
      <c r="Y35" s="75">
        <v>71</v>
      </c>
      <c r="Z35" s="75">
        <v>48</v>
      </c>
      <c r="AA35">
        <f t="shared" si="0"/>
        <v>123</v>
      </c>
      <c r="AB35">
        <f t="shared" si="1"/>
        <v>123</v>
      </c>
    </row>
    <row r="36" spans="1:28">
      <c r="A36" s="29" t="s">
        <v>62</v>
      </c>
      <c r="B36" s="379" t="s">
        <v>63</v>
      </c>
      <c r="C36" s="380"/>
      <c r="D36" s="381"/>
      <c r="E36" s="75">
        <v>10</v>
      </c>
      <c r="F36" s="75">
        <v>34</v>
      </c>
      <c r="G36" s="75">
        <v>33</v>
      </c>
      <c r="H36" s="75">
        <v>1</v>
      </c>
      <c r="I36" s="75"/>
      <c r="J36" s="75">
        <v>29</v>
      </c>
      <c r="K36" s="75">
        <v>14</v>
      </c>
      <c r="L36" s="75">
        <v>3</v>
      </c>
      <c r="M36" s="75">
        <v>5</v>
      </c>
      <c r="N36" s="75">
        <v>7</v>
      </c>
      <c r="O36" s="75">
        <v>2</v>
      </c>
      <c r="P36" s="75">
        <v>3</v>
      </c>
      <c r="Q36" s="75">
        <v>2</v>
      </c>
      <c r="R36" s="75"/>
      <c r="S36" s="75">
        <v>29</v>
      </c>
      <c r="T36" s="75"/>
      <c r="U36" s="75">
        <v>26</v>
      </c>
      <c r="V36" s="75">
        <v>2</v>
      </c>
      <c r="W36" s="75"/>
      <c r="X36" s="75"/>
      <c r="Y36" s="75">
        <v>14</v>
      </c>
      <c r="Z36" s="75">
        <v>5</v>
      </c>
      <c r="AA36">
        <f t="shared" si="0"/>
        <v>43</v>
      </c>
      <c r="AB36">
        <f t="shared" si="1"/>
        <v>43</v>
      </c>
    </row>
    <row r="37" spans="1:28" ht="15" customHeight="1">
      <c r="A37" s="33" t="s">
        <v>64</v>
      </c>
      <c r="B37" s="366" t="s">
        <v>65</v>
      </c>
      <c r="C37" s="367"/>
      <c r="D37" s="368"/>
      <c r="E37" s="34"/>
      <c r="F37" s="34"/>
      <c r="G37" s="34"/>
      <c r="H37" s="34"/>
      <c r="I37" s="34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>
        <f t="shared" si="0"/>
        <v>0</v>
      </c>
      <c r="AB37">
        <f t="shared" si="1"/>
        <v>0</v>
      </c>
    </row>
    <row r="38" spans="1:28" ht="15" customHeight="1">
      <c r="A38" s="27" t="s">
        <v>66</v>
      </c>
      <c r="B38" s="361" t="s">
        <v>67</v>
      </c>
      <c r="C38" s="362"/>
      <c r="D38" s="363"/>
      <c r="E38" s="75"/>
      <c r="F38" s="75">
        <v>3</v>
      </c>
      <c r="G38" s="75">
        <v>3</v>
      </c>
      <c r="H38" s="75"/>
      <c r="I38" s="75"/>
      <c r="J38" s="75">
        <v>2</v>
      </c>
      <c r="K38" s="75">
        <v>1</v>
      </c>
      <c r="L38" s="75"/>
      <c r="M38" s="75">
        <v>1</v>
      </c>
      <c r="N38" s="75"/>
      <c r="O38" s="75"/>
      <c r="P38" s="75"/>
      <c r="Q38" s="75"/>
      <c r="R38" s="75"/>
      <c r="S38" s="75">
        <v>2</v>
      </c>
      <c r="T38" s="75">
        <v>1</v>
      </c>
      <c r="U38" s="75">
        <v>2</v>
      </c>
      <c r="V38" s="75"/>
      <c r="W38" s="75"/>
      <c r="X38" s="75"/>
      <c r="Y38" s="75"/>
      <c r="Z38" s="75"/>
      <c r="AA38">
        <f t="shared" si="0"/>
        <v>3</v>
      </c>
      <c r="AB38">
        <f t="shared" si="1"/>
        <v>3</v>
      </c>
    </row>
    <row r="39" spans="1:28" ht="15" customHeight="1">
      <c r="A39" s="27" t="s">
        <v>68</v>
      </c>
      <c r="B39" s="355" t="s">
        <v>69</v>
      </c>
      <c r="C39" s="356"/>
      <c r="D39" s="357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>
        <f t="shared" si="0"/>
        <v>0</v>
      </c>
      <c r="AB39">
        <f t="shared" si="1"/>
        <v>0</v>
      </c>
    </row>
    <row r="40" spans="1:28" ht="15" customHeight="1">
      <c r="A40" s="27" t="s">
        <v>70</v>
      </c>
      <c r="B40" s="355" t="s">
        <v>71</v>
      </c>
      <c r="C40" s="356"/>
      <c r="D40" s="357"/>
      <c r="E40" s="75">
        <v>1</v>
      </c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>
        <v>1</v>
      </c>
      <c r="Z40" s="75">
        <v>1</v>
      </c>
      <c r="AA40">
        <f t="shared" si="0"/>
        <v>1</v>
      </c>
      <c r="AB40">
        <f t="shared" si="1"/>
        <v>1</v>
      </c>
    </row>
    <row r="41" spans="1:28" ht="15" customHeight="1">
      <c r="A41" s="29" t="s">
        <v>72</v>
      </c>
      <c r="B41" s="361" t="s">
        <v>73</v>
      </c>
      <c r="C41" s="362"/>
      <c r="D41" s="363"/>
      <c r="E41" s="75">
        <v>5</v>
      </c>
      <c r="F41" s="75">
        <v>10</v>
      </c>
      <c r="G41" s="75">
        <v>10</v>
      </c>
      <c r="H41" s="75"/>
      <c r="I41" s="75"/>
      <c r="J41" s="75">
        <v>13</v>
      </c>
      <c r="K41" s="75">
        <v>9</v>
      </c>
      <c r="L41" s="75"/>
      <c r="M41" s="75">
        <v>2</v>
      </c>
      <c r="N41" s="75">
        <v>2</v>
      </c>
      <c r="O41" s="75"/>
      <c r="P41" s="75">
        <v>2</v>
      </c>
      <c r="Q41" s="75"/>
      <c r="R41" s="75"/>
      <c r="S41" s="75">
        <v>13</v>
      </c>
      <c r="T41" s="75"/>
      <c r="U41" s="75">
        <v>11</v>
      </c>
      <c r="V41" s="75">
        <v>2</v>
      </c>
      <c r="W41" s="75"/>
      <c r="X41" s="75"/>
      <c r="Y41" s="75">
        <v>2</v>
      </c>
      <c r="Z41" s="75"/>
      <c r="AA41">
        <f t="shared" si="0"/>
        <v>15</v>
      </c>
      <c r="AB41">
        <f t="shared" si="1"/>
        <v>15</v>
      </c>
    </row>
    <row r="42" spans="1:28" ht="15" customHeight="1">
      <c r="A42" s="29" t="s">
        <v>74</v>
      </c>
      <c r="B42" s="361" t="s">
        <v>75</v>
      </c>
      <c r="C42" s="362"/>
      <c r="D42" s="363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>
        <f t="shared" si="0"/>
        <v>0</v>
      </c>
      <c r="AB42">
        <f t="shared" si="1"/>
        <v>0</v>
      </c>
    </row>
    <row r="43" spans="1:28" ht="15" customHeight="1">
      <c r="A43" s="27" t="s">
        <v>76</v>
      </c>
      <c r="B43" s="361" t="s">
        <v>77</v>
      </c>
      <c r="C43" s="362"/>
      <c r="D43" s="363"/>
      <c r="E43" s="75">
        <v>1</v>
      </c>
      <c r="F43" s="75">
        <v>12</v>
      </c>
      <c r="G43" s="75">
        <v>12</v>
      </c>
      <c r="H43" s="75"/>
      <c r="I43" s="75"/>
      <c r="J43" s="75">
        <v>1</v>
      </c>
      <c r="K43" s="75">
        <v>1</v>
      </c>
      <c r="L43" s="75"/>
      <c r="M43" s="75"/>
      <c r="N43" s="75"/>
      <c r="O43" s="75"/>
      <c r="P43" s="75"/>
      <c r="Q43" s="75"/>
      <c r="R43" s="75"/>
      <c r="S43" s="75">
        <v>1</v>
      </c>
      <c r="T43" s="75"/>
      <c r="U43" s="75">
        <v>1</v>
      </c>
      <c r="V43" s="75"/>
      <c r="W43" s="75"/>
      <c r="X43" s="75"/>
      <c r="Y43" s="75">
        <v>12</v>
      </c>
      <c r="Z43" s="75">
        <v>2</v>
      </c>
      <c r="AA43">
        <f t="shared" si="0"/>
        <v>13</v>
      </c>
      <c r="AB43">
        <f t="shared" si="1"/>
        <v>13</v>
      </c>
    </row>
    <row r="44" spans="1:28" ht="15" customHeight="1">
      <c r="A44" s="27" t="s">
        <v>78</v>
      </c>
      <c r="B44" s="361" t="s">
        <v>79</v>
      </c>
      <c r="C44" s="362"/>
      <c r="D44" s="363"/>
      <c r="E44" s="75">
        <v>3</v>
      </c>
      <c r="F44" s="75">
        <v>3</v>
      </c>
      <c r="G44" s="75">
        <v>3</v>
      </c>
      <c r="H44" s="75"/>
      <c r="I44" s="75"/>
      <c r="J44" s="75">
        <v>4</v>
      </c>
      <c r="K44" s="75">
        <v>2</v>
      </c>
      <c r="L44" s="75"/>
      <c r="M44" s="75">
        <v>2</v>
      </c>
      <c r="N44" s="75"/>
      <c r="O44" s="75"/>
      <c r="P44" s="75"/>
      <c r="Q44" s="75"/>
      <c r="R44" s="75"/>
      <c r="S44" s="75">
        <v>4</v>
      </c>
      <c r="T44" s="75"/>
      <c r="U44" s="75">
        <v>4</v>
      </c>
      <c r="V44" s="75"/>
      <c r="W44" s="75"/>
      <c r="X44" s="75"/>
      <c r="Y44" s="75">
        <v>2</v>
      </c>
      <c r="Z44" s="75">
        <v>1</v>
      </c>
      <c r="AA44">
        <f t="shared" si="0"/>
        <v>6</v>
      </c>
      <c r="AB44">
        <f t="shared" si="1"/>
        <v>6</v>
      </c>
    </row>
    <row r="45" spans="1:28" ht="15" customHeight="1">
      <c r="A45" s="27" t="s">
        <v>80</v>
      </c>
      <c r="B45" s="361" t="s">
        <v>81</v>
      </c>
      <c r="C45" s="362"/>
      <c r="D45" s="363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>
        <f t="shared" si="0"/>
        <v>0</v>
      </c>
      <c r="AB45">
        <f t="shared" si="1"/>
        <v>0</v>
      </c>
    </row>
    <row r="46" spans="1:28" ht="15" customHeight="1">
      <c r="A46" s="27" t="s">
        <v>82</v>
      </c>
      <c r="B46" s="361" t="s">
        <v>83</v>
      </c>
      <c r="C46" s="362"/>
      <c r="D46" s="363"/>
      <c r="E46" s="75"/>
      <c r="F46" s="75">
        <v>48</v>
      </c>
      <c r="G46" s="75">
        <v>48</v>
      </c>
      <c r="H46" s="75"/>
      <c r="I46" s="75"/>
      <c r="J46" s="75">
        <v>42</v>
      </c>
      <c r="K46" s="75">
        <v>33</v>
      </c>
      <c r="L46" s="75">
        <v>1</v>
      </c>
      <c r="M46" s="75">
        <v>2</v>
      </c>
      <c r="N46" s="75">
        <v>6</v>
      </c>
      <c r="O46" s="75"/>
      <c r="P46" s="75">
        <v>3</v>
      </c>
      <c r="Q46" s="75">
        <v>3</v>
      </c>
      <c r="R46" s="75"/>
      <c r="S46" s="75">
        <v>42</v>
      </c>
      <c r="T46" s="75"/>
      <c r="U46" s="75">
        <v>40</v>
      </c>
      <c r="V46" s="75">
        <v>2</v>
      </c>
      <c r="W46" s="75"/>
      <c r="X46" s="75"/>
      <c r="Y46" s="75">
        <v>6</v>
      </c>
      <c r="Z46" s="75"/>
      <c r="AA46">
        <f t="shared" si="0"/>
        <v>48</v>
      </c>
      <c r="AB46">
        <f t="shared" si="1"/>
        <v>48</v>
      </c>
    </row>
    <row r="47" spans="1:28" ht="15" customHeight="1">
      <c r="A47" s="27" t="s">
        <v>84</v>
      </c>
      <c r="B47" s="361" t="s">
        <v>85</v>
      </c>
      <c r="C47" s="362"/>
      <c r="D47" s="363"/>
      <c r="E47" s="75"/>
      <c r="F47" s="75">
        <v>2</v>
      </c>
      <c r="G47" s="75">
        <v>2</v>
      </c>
      <c r="H47" s="75"/>
      <c r="I47" s="75"/>
      <c r="J47" s="75">
        <v>1</v>
      </c>
      <c r="K47" s="75"/>
      <c r="L47" s="75"/>
      <c r="M47" s="75"/>
      <c r="N47" s="75">
        <v>1</v>
      </c>
      <c r="O47" s="75"/>
      <c r="P47" s="75">
        <v>1</v>
      </c>
      <c r="Q47" s="75"/>
      <c r="R47" s="75"/>
      <c r="S47" s="75">
        <v>1</v>
      </c>
      <c r="T47" s="75"/>
      <c r="U47" s="75">
        <v>1</v>
      </c>
      <c r="V47" s="75"/>
      <c r="W47" s="75"/>
      <c r="X47" s="75"/>
      <c r="Y47" s="75">
        <v>1</v>
      </c>
      <c r="Z47" s="75"/>
      <c r="AA47">
        <f t="shared" si="0"/>
        <v>2</v>
      </c>
      <c r="AB47">
        <f t="shared" si="1"/>
        <v>2</v>
      </c>
    </row>
    <row r="48" spans="1:28">
      <c r="A48" s="27" t="s">
        <v>86</v>
      </c>
      <c r="B48" s="355" t="s">
        <v>63</v>
      </c>
      <c r="C48" s="356"/>
      <c r="D48" s="357"/>
      <c r="E48" s="75"/>
      <c r="F48" s="75">
        <v>8</v>
      </c>
      <c r="G48" s="75">
        <v>6</v>
      </c>
      <c r="H48" s="75">
        <v>2</v>
      </c>
      <c r="I48" s="75"/>
      <c r="J48" s="75">
        <v>3</v>
      </c>
      <c r="K48" s="75">
        <v>1</v>
      </c>
      <c r="L48" s="75"/>
      <c r="M48" s="75">
        <v>1</v>
      </c>
      <c r="N48" s="75">
        <v>1</v>
      </c>
      <c r="O48" s="75">
        <v>1</v>
      </c>
      <c r="P48" s="75">
        <v>0</v>
      </c>
      <c r="Q48" s="75"/>
      <c r="R48" s="75"/>
      <c r="S48" s="75">
        <v>3</v>
      </c>
      <c r="T48" s="75"/>
      <c r="U48" s="75">
        <v>3</v>
      </c>
      <c r="V48" s="75"/>
      <c r="W48" s="75"/>
      <c r="X48" s="75"/>
      <c r="Y48" s="75">
        <v>3</v>
      </c>
      <c r="Z48" s="75"/>
      <c r="AA48">
        <f t="shared" si="0"/>
        <v>6</v>
      </c>
      <c r="AB48">
        <f t="shared" si="1"/>
        <v>6</v>
      </c>
    </row>
    <row r="49" spans="1:28" ht="15" customHeight="1">
      <c r="A49" s="21" t="s">
        <v>87</v>
      </c>
      <c r="B49" s="366" t="s">
        <v>88</v>
      </c>
      <c r="C49" s="367"/>
      <c r="D49" s="368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>
        <f t="shared" si="0"/>
        <v>0</v>
      </c>
      <c r="AB49">
        <f t="shared" si="1"/>
        <v>0</v>
      </c>
    </row>
    <row r="50" spans="1:28" ht="15" customHeight="1">
      <c r="A50" s="27" t="s">
        <v>89</v>
      </c>
      <c r="B50" s="361" t="s">
        <v>90</v>
      </c>
      <c r="C50" s="362"/>
      <c r="D50" s="363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>
        <f t="shared" si="0"/>
        <v>0</v>
      </c>
      <c r="AB50">
        <f t="shared" si="1"/>
        <v>0</v>
      </c>
    </row>
    <row r="51" spans="1:28" ht="15" customHeight="1">
      <c r="A51" s="27" t="s">
        <v>91</v>
      </c>
      <c r="B51" s="361" t="s">
        <v>92</v>
      </c>
      <c r="C51" s="362"/>
      <c r="D51" s="363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>
        <f t="shared" si="0"/>
        <v>0</v>
      </c>
      <c r="AB51">
        <f t="shared" si="1"/>
        <v>0</v>
      </c>
    </row>
    <row r="52" spans="1:28" ht="15" customHeight="1">
      <c r="A52" s="27" t="s">
        <v>93</v>
      </c>
      <c r="B52" s="361" t="s">
        <v>94</v>
      </c>
      <c r="C52" s="362"/>
      <c r="D52" s="363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>
        <f t="shared" si="0"/>
        <v>0</v>
      </c>
      <c r="AB52">
        <f t="shared" si="1"/>
        <v>0</v>
      </c>
    </row>
    <row r="53" spans="1:28" ht="15" customHeight="1">
      <c r="A53" s="29" t="s">
        <v>95</v>
      </c>
      <c r="B53" s="361" t="s">
        <v>96</v>
      </c>
      <c r="C53" s="362"/>
      <c r="D53" s="363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>
        <f t="shared" si="0"/>
        <v>0</v>
      </c>
      <c r="AB53">
        <f t="shared" si="1"/>
        <v>0</v>
      </c>
    </row>
    <row r="54" spans="1:28" ht="15" customHeight="1">
      <c r="A54" s="29" t="s">
        <v>97</v>
      </c>
      <c r="B54" s="361" t="s">
        <v>255</v>
      </c>
      <c r="C54" s="362"/>
      <c r="D54" s="363"/>
      <c r="E54" s="75">
        <v>1</v>
      </c>
      <c r="F54" s="75"/>
      <c r="G54" s="75"/>
      <c r="H54" s="75"/>
      <c r="I54" s="75"/>
      <c r="J54" s="75">
        <v>1</v>
      </c>
      <c r="K54" s="75"/>
      <c r="L54" s="75"/>
      <c r="M54" s="75">
        <v>1</v>
      </c>
      <c r="N54" s="75"/>
      <c r="O54" s="75"/>
      <c r="P54" s="75"/>
      <c r="Q54" s="75"/>
      <c r="R54" s="75"/>
      <c r="S54" s="75">
        <v>1</v>
      </c>
      <c r="T54" s="75"/>
      <c r="U54" s="75">
        <v>1</v>
      </c>
      <c r="V54" s="75"/>
      <c r="W54" s="75"/>
      <c r="X54" s="75"/>
      <c r="Y54" s="75"/>
      <c r="Z54" s="75"/>
      <c r="AA54">
        <f t="shared" si="0"/>
        <v>1</v>
      </c>
      <c r="AB54">
        <f t="shared" si="1"/>
        <v>1</v>
      </c>
    </row>
    <row r="55" spans="1:28" ht="15" customHeight="1">
      <c r="A55" s="27" t="s">
        <v>99</v>
      </c>
      <c r="B55" s="361" t="s">
        <v>100</v>
      </c>
      <c r="C55" s="362"/>
      <c r="D55" s="363"/>
      <c r="E55" s="75">
        <v>4</v>
      </c>
      <c r="F55" s="75">
        <v>7</v>
      </c>
      <c r="G55" s="75">
        <v>5</v>
      </c>
      <c r="H55" s="75">
        <v>2</v>
      </c>
      <c r="I55" s="75"/>
      <c r="J55" s="75">
        <v>7</v>
      </c>
      <c r="K55" s="75">
        <v>4</v>
      </c>
      <c r="L55" s="75">
        <v>1</v>
      </c>
      <c r="M55" s="75">
        <v>1</v>
      </c>
      <c r="N55" s="75">
        <v>1</v>
      </c>
      <c r="O55" s="75"/>
      <c r="P55" s="75">
        <v>1</v>
      </c>
      <c r="Q55" s="75"/>
      <c r="R55" s="75">
        <v>1</v>
      </c>
      <c r="S55" s="75">
        <v>8</v>
      </c>
      <c r="T55" s="75"/>
      <c r="U55" s="75">
        <v>6</v>
      </c>
      <c r="V55" s="75">
        <v>1</v>
      </c>
      <c r="W55" s="75">
        <v>1</v>
      </c>
      <c r="X55" s="75"/>
      <c r="Y55" s="75">
        <v>1</v>
      </c>
      <c r="Z55" s="75"/>
      <c r="AA55">
        <f t="shared" si="0"/>
        <v>9</v>
      </c>
      <c r="AB55">
        <f t="shared" si="1"/>
        <v>9</v>
      </c>
    </row>
    <row r="56" spans="1:28">
      <c r="A56" s="27" t="s">
        <v>101</v>
      </c>
      <c r="B56" s="355" t="s">
        <v>63</v>
      </c>
      <c r="C56" s="356"/>
      <c r="D56" s="357"/>
      <c r="E56" s="75">
        <v>6</v>
      </c>
      <c r="F56" s="75">
        <v>9</v>
      </c>
      <c r="G56" s="75">
        <v>8</v>
      </c>
      <c r="H56" s="75">
        <v>1</v>
      </c>
      <c r="I56" s="75"/>
      <c r="J56" s="75">
        <v>9</v>
      </c>
      <c r="K56" s="75">
        <v>6</v>
      </c>
      <c r="L56" s="75">
        <v>1</v>
      </c>
      <c r="M56" s="75">
        <v>1</v>
      </c>
      <c r="N56" s="75">
        <v>1</v>
      </c>
      <c r="O56" s="75"/>
      <c r="P56" s="75">
        <v>1</v>
      </c>
      <c r="Q56" s="75"/>
      <c r="R56" s="75"/>
      <c r="S56" s="75">
        <v>9</v>
      </c>
      <c r="T56" s="75"/>
      <c r="U56" s="75">
        <v>8</v>
      </c>
      <c r="V56" s="75">
        <v>1</v>
      </c>
      <c r="W56" s="75"/>
      <c r="X56" s="75"/>
      <c r="Y56" s="75">
        <v>5</v>
      </c>
      <c r="Z56" s="75">
        <v>1</v>
      </c>
      <c r="AA56">
        <f t="shared" si="0"/>
        <v>14</v>
      </c>
      <c r="AB56">
        <f t="shared" si="1"/>
        <v>14</v>
      </c>
    </row>
    <row r="57" spans="1:28" ht="15" customHeight="1">
      <c r="A57" s="21" t="s">
        <v>102</v>
      </c>
      <c r="B57" s="366" t="s">
        <v>103</v>
      </c>
      <c r="C57" s="367"/>
      <c r="D57" s="368"/>
      <c r="E57" s="34"/>
      <c r="F57" s="34"/>
      <c r="G57" s="34"/>
      <c r="H57" s="34"/>
      <c r="I57" s="34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>
        <f t="shared" si="0"/>
        <v>0</v>
      </c>
      <c r="AB57">
        <f t="shared" si="1"/>
        <v>0</v>
      </c>
    </row>
    <row r="58" spans="1:28" ht="15" customHeight="1">
      <c r="A58" s="27" t="s">
        <v>104</v>
      </c>
      <c r="B58" s="361" t="s">
        <v>105</v>
      </c>
      <c r="C58" s="362"/>
      <c r="D58" s="363"/>
      <c r="E58" s="75">
        <v>16</v>
      </c>
      <c r="F58" s="75">
        <v>86</v>
      </c>
      <c r="G58" s="75">
        <v>83</v>
      </c>
      <c r="H58" s="75">
        <v>3</v>
      </c>
      <c r="I58" s="75"/>
      <c r="J58" s="75">
        <v>72</v>
      </c>
      <c r="K58" s="75">
        <v>63</v>
      </c>
      <c r="L58" s="75"/>
      <c r="M58" s="75"/>
      <c r="N58" s="75">
        <v>9</v>
      </c>
      <c r="O58" s="75">
        <v>2</v>
      </c>
      <c r="P58" s="75">
        <v>5</v>
      </c>
      <c r="Q58" s="75">
        <v>2</v>
      </c>
      <c r="R58" s="75">
        <v>1</v>
      </c>
      <c r="S58" s="75">
        <v>73</v>
      </c>
      <c r="T58" s="75"/>
      <c r="U58" s="75">
        <v>70</v>
      </c>
      <c r="V58" s="75">
        <v>2</v>
      </c>
      <c r="W58" s="75"/>
      <c r="X58" s="75"/>
      <c r="Y58" s="75">
        <v>26</v>
      </c>
      <c r="Z58" s="75">
        <v>2</v>
      </c>
      <c r="AA58">
        <f t="shared" si="0"/>
        <v>99</v>
      </c>
      <c r="AB58">
        <f t="shared" si="1"/>
        <v>99</v>
      </c>
    </row>
    <row r="59" spans="1:28" ht="15" customHeight="1">
      <c r="A59" s="27" t="s">
        <v>106</v>
      </c>
      <c r="B59" s="361" t="s">
        <v>107</v>
      </c>
      <c r="C59" s="362"/>
      <c r="D59" s="363"/>
      <c r="E59" s="75">
        <v>10</v>
      </c>
      <c r="F59" s="75">
        <v>45</v>
      </c>
      <c r="G59" s="75">
        <v>45</v>
      </c>
      <c r="H59" s="75"/>
      <c r="I59" s="75"/>
      <c r="J59" s="75">
        <v>36</v>
      </c>
      <c r="K59" s="75">
        <v>9</v>
      </c>
      <c r="L59" s="75">
        <v>20</v>
      </c>
      <c r="M59" s="75"/>
      <c r="N59" s="75">
        <v>7</v>
      </c>
      <c r="O59" s="75">
        <v>2</v>
      </c>
      <c r="P59" s="75">
        <v>4</v>
      </c>
      <c r="Q59" s="75">
        <v>1</v>
      </c>
      <c r="R59" s="75">
        <v>1</v>
      </c>
      <c r="S59" s="75">
        <v>37</v>
      </c>
      <c r="T59" s="75"/>
      <c r="U59" s="75">
        <v>34</v>
      </c>
      <c r="V59" s="75">
        <v>2</v>
      </c>
      <c r="W59" s="75"/>
      <c r="X59" s="75"/>
      <c r="Y59" s="75">
        <v>18</v>
      </c>
      <c r="Z59" s="75">
        <v>4</v>
      </c>
      <c r="AA59">
        <f t="shared" si="0"/>
        <v>55</v>
      </c>
      <c r="AB59">
        <f t="shared" si="1"/>
        <v>55</v>
      </c>
    </row>
    <row r="60" spans="1:28" ht="15" customHeight="1">
      <c r="A60" s="27" t="s">
        <v>108</v>
      </c>
      <c r="B60" s="361" t="s">
        <v>109</v>
      </c>
      <c r="C60" s="362"/>
      <c r="D60" s="363"/>
      <c r="E60" s="75">
        <v>2</v>
      </c>
      <c r="F60" s="75">
        <v>15</v>
      </c>
      <c r="G60" s="75">
        <v>15</v>
      </c>
      <c r="H60" s="75"/>
      <c r="I60" s="75"/>
      <c r="J60" s="75">
        <v>13</v>
      </c>
      <c r="K60" s="75">
        <v>4</v>
      </c>
      <c r="L60" s="75">
        <v>5</v>
      </c>
      <c r="M60" s="75">
        <v>2</v>
      </c>
      <c r="N60" s="75">
        <v>2</v>
      </c>
      <c r="O60" s="75"/>
      <c r="P60" s="75">
        <v>1</v>
      </c>
      <c r="Q60" s="75">
        <v>1</v>
      </c>
      <c r="R60" s="75">
        <v>1</v>
      </c>
      <c r="S60" s="75">
        <v>14</v>
      </c>
      <c r="T60" s="75"/>
      <c r="U60" s="75">
        <v>13</v>
      </c>
      <c r="V60" s="75"/>
      <c r="W60" s="75"/>
      <c r="X60" s="75"/>
      <c r="Y60" s="75">
        <v>3</v>
      </c>
      <c r="Z60" s="75">
        <v>1</v>
      </c>
      <c r="AA60">
        <f t="shared" si="0"/>
        <v>17</v>
      </c>
      <c r="AB60">
        <f t="shared" si="1"/>
        <v>17</v>
      </c>
    </row>
    <row r="61" spans="1:28" ht="15" customHeight="1">
      <c r="A61" s="27" t="s">
        <v>110</v>
      </c>
      <c r="B61" s="361" t="s">
        <v>111</v>
      </c>
      <c r="C61" s="362"/>
      <c r="D61" s="363"/>
      <c r="E61" s="75"/>
      <c r="F61" s="75">
        <v>3</v>
      </c>
      <c r="G61" s="75">
        <v>3</v>
      </c>
      <c r="H61" s="75"/>
      <c r="I61" s="75"/>
      <c r="J61" s="75">
        <v>1</v>
      </c>
      <c r="K61" s="75"/>
      <c r="L61" s="75"/>
      <c r="M61" s="75">
        <v>1</v>
      </c>
      <c r="N61" s="75"/>
      <c r="O61" s="75"/>
      <c r="P61" s="75">
        <v>0</v>
      </c>
      <c r="Q61" s="75"/>
      <c r="R61" s="75"/>
      <c r="S61" s="75">
        <v>1</v>
      </c>
      <c r="T61" s="75"/>
      <c r="U61" s="75">
        <v>1</v>
      </c>
      <c r="V61" s="75"/>
      <c r="W61" s="75"/>
      <c r="X61" s="75"/>
      <c r="Y61" s="75">
        <v>2</v>
      </c>
      <c r="Z61" s="75"/>
      <c r="AA61">
        <f t="shared" si="0"/>
        <v>3</v>
      </c>
      <c r="AB61">
        <f t="shared" si="1"/>
        <v>3</v>
      </c>
    </row>
    <row r="62" spans="1:28" ht="15" customHeight="1">
      <c r="A62" s="27" t="s">
        <v>112</v>
      </c>
      <c r="B62" s="361" t="s">
        <v>113</v>
      </c>
      <c r="C62" s="362"/>
      <c r="D62" s="363"/>
      <c r="E62" s="75"/>
      <c r="F62" s="75">
        <v>0</v>
      </c>
      <c r="G62" s="75">
        <v>0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>
        <v>0</v>
      </c>
      <c r="Z62" s="75"/>
      <c r="AA62">
        <f t="shared" si="0"/>
        <v>0</v>
      </c>
      <c r="AB62">
        <f t="shared" si="1"/>
        <v>0</v>
      </c>
    </row>
    <row r="63" spans="1:28" ht="15" customHeight="1">
      <c r="A63" s="27" t="s">
        <v>114</v>
      </c>
      <c r="B63" s="361" t="s">
        <v>115</v>
      </c>
      <c r="C63" s="362"/>
      <c r="D63" s="363"/>
      <c r="E63" s="75"/>
      <c r="F63" s="75">
        <v>1</v>
      </c>
      <c r="G63" s="75">
        <v>1</v>
      </c>
      <c r="H63" s="75"/>
      <c r="I63" s="75"/>
      <c r="J63" s="75">
        <v>1</v>
      </c>
      <c r="K63" s="75">
        <v>1</v>
      </c>
      <c r="L63" s="75"/>
      <c r="M63" s="75"/>
      <c r="N63" s="75"/>
      <c r="O63" s="75"/>
      <c r="P63" s="75"/>
      <c r="Q63" s="75"/>
      <c r="R63" s="75"/>
      <c r="S63" s="75">
        <v>1</v>
      </c>
      <c r="T63" s="75"/>
      <c r="U63" s="75">
        <v>1</v>
      </c>
      <c r="V63" s="75"/>
      <c r="W63" s="75"/>
      <c r="X63" s="75"/>
      <c r="Y63" s="75"/>
      <c r="Z63" s="75"/>
      <c r="AA63">
        <f t="shared" si="0"/>
        <v>1</v>
      </c>
      <c r="AB63">
        <f t="shared" si="1"/>
        <v>1</v>
      </c>
    </row>
    <row r="64" spans="1:28" ht="15" customHeight="1">
      <c r="A64" s="27" t="s">
        <v>116</v>
      </c>
      <c r="B64" s="361" t="s">
        <v>117</v>
      </c>
      <c r="C64" s="362"/>
      <c r="D64" s="363"/>
      <c r="E64" s="75"/>
      <c r="F64" s="75">
        <v>1</v>
      </c>
      <c r="G64" s="75">
        <v>1</v>
      </c>
      <c r="H64" s="75"/>
      <c r="I64" s="75"/>
      <c r="J64" s="75">
        <v>1</v>
      </c>
      <c r="K64" s="75">
        <v>1</v>
      </c>
      <c r="L64" s="75"/>
      <c r="M64" s="75"/>
      <c r="N64" s="75"/>
      <c r="O64" s="75"/>
      <c r="P64" s="75"/>
      <c r="Q64" s="75"/>
      <c r="R64" s="75"/>
      <c r="S64" s="75">
        <v>1</v>
      </c>
      <c r="T64" s="75"/>
      <c r="U64" s="75">
        <v>1</v>
      </c>
      <c r="V64" s="75"/>
      <c r="W64" s="75"/>
      <c r="X64" s="75"/>
      <c r="Y64" s="75"/>
      <c r="Z64" s="75"/>
      <c r="AA64">
        <f t="shared" si="0"/>
        <v>1</v>
      </c>
      <c r="AB64">
        <f t="shared" si="1"/>
        <v>1</v>
      </c>
    </row>
    <row r="65" spans="1:28" ht="15" customHeight="1">
      <c r="A65" s="27" t="s">
        <v>118</v>
      </c>
      <c r="B65" s="361" t="s">
        <v>119</v>
      </c>
      <c r="C65" s="362"/>
      <c r="D65" s="363"/>
      <c r="E65" s="75">
        <v>2</v>
      </c>
      <c r="F65" s="75">
        <v>8</v>
      </c>
      <c r="G65" s="75">
        <v>8</v>
      </c>
      <c r="H65" s="75"/>
      <c r="I65" s="75"/>
      <c r="J65" s="75">
        <v>8</v>
      </c>
      <c r="K65" s="75">
        <v>6</v>
      </c>
      <c r="L65" s="75">
        <v>1</v>
      </c>
      <c r="M65" s="75"/>
      <c r="N65" s="75">
        <v>1</v>
      </c>
      <c r="O65" s="75"/>
      <c r="P65" s="75">
        <v>1</v>
      </c>
      <c r="Q65" s="75"/>
      <c r="R65" s="75"/>
      <c r="S65" s="75">
        <v>8</v>
      </c>
      <c r="T65" s="75"/>
      <c r="U65" s="75">
        <v>8</v>
      </c>
      <c r="V65" s="75"/>
      <c r="W65" s="75"/>
      <c r="X65" s="75"/>
      <c r="Y65" s="75">
        <v>2</v>
      </c>
      <c r="Z65" s="75">
        <v>1</v>
      </c>
      <c r="AA65">
        <f t="shared" si="0"/>
        <v>10</v>
      </c>
      <c r="AB65">
        <f t="shared" si="1"/>
        <v>10</v>
      </c>
    </row>
    <row r="66" spans="1:28" ht="15" customHeight="1">
      <c r="A66" s="27" t="s">
        <v>120</v>
      </c>
      <c r="B66" s="361" t="s">
        <v>121</v>
      </c>
      <c r="C66" s="362"/>
      <c r="D66" s="363"/>
      <c r="E66" s="75">
        <v>2</v>
      </c>
      <c r="F66" s="75">
        <v>10</v>
      </c>
      <c r="G66" s="75">
        <v>9</v>
      </c>
      <c r="H66" s="75">
        <v>1</v>
      </c>
      <c r="I66" s="75"/>
      <c r="J66" s="75">
        <v>7</v>
      </c>
      <c r="K66" s="75">
        <v>1</v>
      </c>
      <c r="L66" s="75"/>
      <c r="M66" s="75">
        <v>2</v>
      </c>
      <c r="N66" s="75">
        <v>4</v>
      </c>
      <c r="O66" s="75">
        <v>2</v>
      </c>
      <c r="P66" s="75">
        <v>1</v>
      </c>
      <c r="Q66" s="75">
        <v>1</v>
      </c>
      <c r="R66" s="75"/>
      <c r="S66" s="75">
        <v>7</v>
      </c>
      <c r="T66" s="75">
        <v>1</v>
      </c>
      <c r="U66" s="75">
        <v>7</v>
      </c>
      <c r="V66" s="75"/>
      <c r="W66" s="75"/>
      <c r="X66" s="75"/>
      <c r="Y66" s="75">
        <v>3</v>
      </c>
      <c r="Z66" s="75"/>
      <c r="AA66">
        <f t="shared" si="0"/>
        <v>11</v>
      </c>
      <c r="AB66">
        <f t="shared" si="1"/>
        <v>11</v>
      </c>
    </row>
    <row r="67" spans="1:28" ht="15" customHeight="1">
      <c r="A67" s="27" t="s">
        <v>122</v>
      </c>
      <c r="B67" s="361" t="s">
        <v>123</v>
      </c>
      <c r="C67" s="362"/>
      <c r="D67" s="363"/>
      <c r="E67" s="75">
        <v>3</v>
      </c>
      <c r="F67" s="75">
        <v>9</v>
      </c>
      <c r="G67" s="75">
        <v>9</v>
      </c>
      <c r="H67" s="75"/>
      <c r="I67" s="75"/>
      <c r="J67" s="75">
        <v>9</v>
      </c>
      <c r="K67" s="75">
        <v>6</v>
      </c>
      <c r="L67" s="75">
        <v>2</v>
      </c>
      <c r="M67" s="75"/>
      <c r="N67" s="75">
        <v>1</v>
      </c>
      <c r="O67" s="75">
        <v>1</v>
      </c>
      <c r="P67" s="75"/>
      <c r="Q67" s="75"/>
      <c r="R67" s="75"/>
      <c r="S67" s="75">
        <v>9</v>
      </c>
      <c r="T67" s="75"/>
      <c r="U67" s="75">
        <v>9</v>
      </c>
      <c r="V67" s="75"/>
      <c r="W67" s="75"/>
      <c r="X67" s="75"/>
      <c r="Y67" s="75">
        <v>3</v>
      </c>
      <c r="Z67" s="75"/>
      <c r="AA67">
        <f t="shared" si="0"/>
        <v>12</v>
      </c>
      <c r="AB67">
        <f t="shared" si="1"/>
        <v>12</v>
      </c>
    </row>
    <row r="68" spans="1:28" ht="15" customHeight="1">
      <c r="A68" s="27" t="s">
        <v>124</v>
      </c>
      <c r="B68" s="361" t="s">
        <v>125</v>
      </c>
      <c r="C68" s="362"/>
      <c r="D68" s="363"/>
      <c r="E68" s="75"/>
      <c r="F68" s="75">
        <v>3</v>
      </c>
      <c r="G68" s="75">
        <v>2</v>
      </c>
      <c r="H68" s="75">
        <v>1</v>
      </c>
      <c r="I68" s="75"/>
      <c r="J68" s="75">
        <v>1</v>
      </c>
      <c r="K68" s="75"/>
      <c r="L68" s="75"/>
      <c r="M68" s="75">
        <v>1</v>
      </c>
      <c r="N68" s="75"/>
      <c r="O68" s="75"/>
      <c r="P68" s="75"/>
      <c r="Q68" s="75"/>
      <c r="R68" s="75"/>
      <c r="S68" s="75">
        <v>1</v>
      </c>
      <c r="T68" s="75"/>
      <c r="U68" s="75">
        <v>1</v>
      </c>
      <c r="V68" s="75"/>
      <c r="W68" s="75"/>
      <c r="X68" s="75"/>
      <c r="Y68" s="75">
        <v>1</v>
      </c>
      <c r="Z68" s="75"/>
      <c r="AA68">
        <f t="shared" si="0"/>
        <v>2</v>
      </c>
      <c r="AB68">
        <f t="shared" si="1"/>
        <v>2</v>
      </c>
    </row>
    <row r="69" spans="1:28" ht="15" customHeight="1">
      <c r="A69" s="27" t="s">
        <v>126</v>
      </c>
      <c r="B69" s="361" t="s">
        <v>127</v>
      </c>
      <c r="C69" s="362"/>
      <c r="D69" s="363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>
        <f t="shared" si="0"/>
        <v>0</v>
      </c>
      <c r="AB69">
        <f t="shared" si="1"/>
        <v>0</v>
      </c>
    </row>
    <row r="70" spans="1:28">
      <c r="A70" s="27" t="s">
        <v>128</v>
      </c>
      <c r="B70" s="355" t="s">
        <v>63</v>
      </c>
      <c r="C70" s="356"/>
      <c r="D70" s="357"/>
      <c r="E70" s="75">
        <v>1</v>
      </c>
      <c r="F70" s="75">
        <v>4</v>
      </c>
      <c r="G70" s="75">
        <v>3</v>
      </c>
      <c r="H70" s="75">
        <v>1</v>
      </c>
      <c r="I70" s="75"/>
      <c r="J70" s="75">
        <v>2</v>
      </c>
      <c r="K70" s="75">
        <v>1</v>
      </c>
      <c r="L70" s="75"/>
      <c r="M70" s="75">
        <v>1</v>
      </c>
      <c r="N70" s="75"/>
      <c r="O70" s="75"/>
      <c r="P70" s="75"/>
      <c r="Q70" s="75"/>
      <c r="R70" s="75"/>
      <c r="S70" s="75">
        <v>2</v>
      </c>
      <c r="T70" s="75"/>
      <c r="U70" s="75">
        <v>2</v>
      </c>
      <c r="V70" s="75"/>
      <c r="W70" s="75"/>
      <c r="X70" s="75"/>
      <c r="Y70" s="75">
        <v>2</v>
      </c>
      <c r="Z70" s="75">
        <v>1</v>
      </c>
      <c r="AA70">
        <f t="shared" si="0"/>
        <v>4</v>
      </c>
      <c r="AB70">
        <f t="shared" si="1"/>
        <v>4</v>
      </c>
    </row>
    <row r="71" spans="1:28" ht="15" customHeight="1">
      <c r="A71" s="21" t="s">
        <v>129</v>
      </c>
      <c r="B71" s="366" t="s">
        <v>130</v>
      </c>
      <c r="C71" s="367"/>
      <c r="D71" s="368"/>
      <c r="E71" s="34"/>
      <c r="F71" s="34"/>
      <c r="G71" s="34"/>
      <c r="H71" s="34"/>
      <c r="I71" s="34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>
        <f t="shared" si="0"/>
        <v>0</v>
      </c>
      <c r="AB71">
        <f t="shared" si="1"/>
        <v>0</v>
      </c>
    </row>
    <row r="72" spans="1:28" ht="15" customHeight="1">
      <c r="A72" s="27" t="s">
        <v>131</v>
      </c>
      <c r="B72" s="361" t="s">
        <v>132</v>
      </c>
      <c r="C72" s="362"/>
      <c r="D72" s="363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>
        <f t="shared" si="0"/>
        <v>0</v>
      </c>
      <c r="AB72">
        <f t="shared" si="1"/>
        <v>0</v>
      </c>
    </row>
    <row r="73" spans="1:28" ht="15" customHeight="1">
      <c r="A73" s="27" t="s">
        <v>133</v>
      </c>
      <c r="B73" s="361" t="s">
        <v>134</v>
      </c>
      <c r="C73" s="362"/>
      <c r="D73" s="363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>
        <f t="shared" si="0"/>
        <v>0</v>
      </c>
      <c r="AB73">
        <f t="shared" si="1"/>
        <v>0</v>
      </c>
    </row>
    <row r="74" spans="1:28" ht="15" customHeight="1">
      <c r="A74" s="27" t="s">
        <v>135</v>
      </c>
      <c r="B74" s="361" t="s">
        <v>136</v>
      </c>
      <c r="C74" s="362"/>
      <c r="D74" s="363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>
        <f t="shared" si="0"/>
        <v>0</v>
      </c>
      <c r="AB74">
        <f t="shared" si="1"/>
        <v>0</v>
      </c>
    </row>
    <row r="75" spans="1:28" ht="15" customHeight="1">
      <c r="A75" s="27" t="s">
        <v>137</v>
      </c>
      <c r="B75" s="361" t="s">
        <v>138</v>
      </c>
      <c r="C75" s="362"/>
      <c r="D75" s="363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>
        <f t="shared" si="0"/>
        <v>0</v>
      </c>
      <c r="AB75">
        <f t="shared" si="1"/>
        <v>0</v>
      </c>
    </row>
    <row r="76" spans="1:28" ht="15" customHeight="1">
      <c r="A76" s="27" t="s">
        <v>139</v>
      </c>
      <c r="B76" s="361" t="s">
        <v>140</v>
      </c>
      <c r="C76" s="362"/>
      <c r="D76" s="363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>
        <f t="shared" si="0"/>
        <v>0</v>
      </c>
      <c r="AB76">
        <f t="shared" si="1"/>
        <v>0</v>
      </c>
    </row>
    <row r="77" spans="1:28">
      <c r="A77" s="27" t="s">
        <v>141</v>
      </c>
      <c r="B77" s="355" t="s">
        <v>63</v>
      </c>
      <c r="C77" s="356"/>
      <c r="D77" s="357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>
        <f t="shared" si="0"/>
        <v>0</v>
      </c>
      <c r="AB77">
        <f t="shared" si="1"/>
        <v>0</v>
      </c>
    </row>
    <row r="78" spans="1:28" ht="15" customHeight="1">
      <c r="A78" s="33" t="s">
        <v>142</v>
      </c>
      <c r="B78" s="366" t="s">
        <v>143</v>
      </c>
      <c r="C78" s="367"/>
      <c r="D78" s="368"/>
      <c r="E78" s="22"/>
      <c r="F78" s="22"/>
      <c r="G78" s="34"/>
      <c r="H78" s="34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>
        <f t="shared" si="0"/>
        <v>0</v>
      </c>
      <c r="AB78">
        <f t="shared" si="1"/>
        <v>0</v>
      </c>
    </row>
    <row r="79" spans="1:28" ht="15" customHeight="1">
      <c r="A79" s="27" t="s">
        <v>144</v>
      </c>
      <c r="B79" s="361" t="s">
        <v>145</v>
      </c>
      <c r="C79" s="362"/>
      <c r="D79" s="363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>
        <f t="shared" si="0"/>
        <v>0</v>
      </c>
      <c r="AB79">
        <f t="shared" si="1"/>
        <v>0</v>
      </c>
    </row>
    <row r="80" spans="1:28" ht="15" customHeight="1">
      <c r="A80" s="27" t="s">
        <v>146</v>
      </c>
      <c r="B80" s="361" t="s">
        <v>147</v>
      </c>
      <c r="C80" s="362"/>
      <c r="D80" s="363"/>
      <c r="E80" s="75"/>
      <c r="F80" s="75">
        <v>5</v>
      </c>
      <c r="G80" s="75">
        <v>5</v>
      </c>
      <c r="H80" s="75"/>
      <c r="I80" s="75"/>
      <c r="J80" s="75">
        <v>4</v>
      </c>
      <c r="K80" s="75">
        <v>2</v>
      </c>
      <c r="L80" s="75"/>
      <c r="M80" s="75">
        <v>1</v>
      </c>
      <c r="N80" s="75">
        <v>1</v>
      </c>
      <c r="O80" s="75"/>
      <c r="P80" s="75">
        <v>1</v>
      </c>
      <c r="Q80" s="75"/>
      <c r="R80" s="75"/>
      <c r="S80" s="75">
        <v>4</v>
      </c>
      <c r="T80" s="75"/>
      <c r="U80" s="75">
        <v>3</v>
      </c>
      <c r="V80" s="75">
        <v>1</v>
      </c>
      <c r="W80" s="75"/>
      <c r="X80" s="75"/>
      <c r="Y80" s="75">
        <v>1</v>
      </c>
      <c r="Z80" s="75"/>
      <c r="AA80">
        <f t="shared" si="0"/>
        <v>5</v>
      </c>
      <c r="AB80">
        <f t="shared" si="1"/>
        <v>5</v>
      </c>
    </row>
    <row r="81" spans="1:28" ht="15" customHeight="1">
      <c r="A81" s="27" t="s">
        <v>148</v>
      </c>
      <c r="B81" s="361" t="s">
        <v>149</v>
      </c>
      <c r="C81" s="362"/>
      <c r="D81" s="363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>
        <f t="shared" si="0"/>
        <v>0</v>
      </c>
      <c r="AB81">
        <f t="shared" si="1"/>
        <v>0</v>
      </c>
    </row>
    <row r="82" spans="1:28" ht="15" customHeight="1">
      <c r="A82" s="29" t="s">
        <v>150</v>
      </c>
      <c r="B82" s="371" t="s">
        <v>151</v>
      </c>
      <c r="C82" s="372"/>
      <c r="D82" s="373"/>
      <c r="E82" s="75"/>
      <c r="F82" s="75">
        <v>3</v>
      </c>
      <c r="G82" s="75">
        <v>3</v>
      </c>
      <c r="H82" s="75"/>
      <c r="I82" s="75"/>
      <c r="J82" s="75">
        <v>3</v>
      </c>
      <c r="K82" s="75"/>
      <c r="L82" s="75">
        <v>2</v>
      </c>
      <c r="M82" s="75"/>
      <c r="N82" s="75">
        <v>1</v>
      </c>
      <c r="O82" s="75">
        <v>1</v>
      </c>
      <c r="P82" s="75"/>
      <c r="Q82" s="75"/>
      <c r="R82" s="75"/>
      <c r="S82" s="75">
        <v>3</v>
      </c>
      <c r="T82" s="75"/>
      <c r="U82" s="75">
        <v>3</v>
      </c>
      <c r="V82" s="75"/>
      <c r="W82" s="75"/>
      <c r="X82" s="75"/>
      <c r="Y82" s="75">
        <v>0</v>
      </c>
      <c r="Z82" s="75">
        <v>0</v>
      </c>
      <c r="AA82">
        <f t="shared" si="0"/>
        <v>3</v>
      </c>
      <c r="AB82">
        <f t="shared" si="1"/>
        <v>3</v>
      </c>
    </row>
    <row r="83" spans="1:28" ht="15" customHeight="1">
      <c r="A83" s="27" t="s">
        <v>152</v>
      </c>
      <c r="B83" s="371" t="s">
        <v>153</v>
      </c>
      <c r="C83" s="372"/>
      <c r="D83" s="373"/>
      <c r="E83" s="75">
        <v>9</v>
      </c>
      <c r="F83" s="75">
        <v>6</v>
      </c>
      <c r="G83" s="75">
        <v>5</v>
      </c>
      <c r="H83" s="75">
        <v>1</v>
      </c>
      <c r="I83" s="75"/>
      <c r="J83" s="75">
        <v>14</v>
      </c>
      <c r="K83" s="75">
        <v>11</v>
      </c>
      <c r="L83" s="75">
        <v>1</v>
      </c>
      <c r="M83" s="75"/>
      <c r="N83" s="75">
        <v>2</v>
      </c>
      <c r="O83" s="75"/>
      <c r="P83" s="75">
        <v>2</v>
      </c>
      <c r="Q83" s="75"/>
      <c r="R83" s="75"/>
      <c r="S83" s="75">
        <v>14</v>
      </c>
      <c r="T83" s="75"/>
      <c r="U83" s="75">
        <v>13</v>
      </c>
      <c r="V83" s="75"/>
      <c r="W83" s="75"/>
      <c r="X83" s="75"/>
      <c r="Y83" s="75">
        <v>0</v>
      </c>
      <c r="Z83" s="75"/>
      <c r="AA83">
        <f t="shared" si="0"/>
        <v>14</v>
      </c>
      <c r="AB83">
        <f t="shared" si="1"/>
        <v>14</v>
      </c>
    </row>
    <row r="84" spans="1:28">
      <c r="A84" s="27" t="s">
        <v>154</v>
      </c>
      <c r="B84" s="355" t="s">
        <v>63</v>
      </c>
      <c r="C84" s="356"/>
      <c r="D84" s="357"/>
      <c r="E84" s="75">
        <v>1</v>
      </c>
      <c r="F84" s="75">
        <v>1</v>
      </c>
      <c r="G84" s="75">
        <v>1</v>
      </c>
      <c r="H84" s="75"/>
      <c r="I84" s="75"/>
      <c r="J84" s="75">
        <v>1</v>
      </c>
      <c r="K84" s="75"/>
      <c r="L84" s="75"/>
      <c r="M84" s="75">
        <v>1</v>
      </c>
      <c r="N84" s="75"/>
      <c r="O84" s="75"/>
      <c r="P84" s="75"/>
      <c r="Q84" s="75"/>
      <c r="R84" s="75"/>
      <c r="S84" s="75">
        <v>1</v>
      </c>
      <c r="T84" s="75"/>
      <c r="U84" s="75">
        <v>1</v>
      </c>
      <c r="V84" s="75"/>
      <c r="W84" s="75"/>
      <c r="X84" s="75"/>
      <c r="Y84" s="75">
        <v>1</v>
      </c>
      <c r="Z84" s="75"/>
      <c r="AA84">
        <f t="shared" si="0"/>
        <v>2</v>
      </c>
      <c r="AB84">
        <f t="shared" si="1"/>
        <v>2</v>
      </c>
    </row>
    <row r="85" spans="1:28" ht="15" customHeight="1">
      <c r="A85" s="33" t="s">
        <v>155</v>
      </c>
      <c r="B85" s="366" t="s">
        <v>156</v>
      </c>
      <c r="C85" s="367"/>
      <c r="D85" s="368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>
        <f t="shared" si="0"/>
        <v>0</v>
      </c>
      <c r="AB85">
        <f t="shared" si="1"/>
        <v>0</v>
      </c>
    </row>
    <row r="86" spans="1:28" ht="15" customHeight="1">
      <c r="A86" s="27" t="s">
        <v>157</v>
      </c>
      <c r="B86" s="361" t="s">
        <v>158</v>
      </c>
      <c r="C86" s="362"/>
      <c r="D86" s="363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>
        <v>0</v>
      </c>
      <c r="Z86" s="75"/>
      <c r="AA86">
        <f t="shared" ref="AA86:AA135" si="2">SUM(E86+G86)</f>
        <v>0</v>
      </c>
      <c r="AB86">
        <f t="shared" ref="AB86:AB135" si="3">SUM(S86+T86+Y86)</f>
        <v>0</v>
      </c>
    </row>
    <row r="87" spans="1:28">
      <c r="A87" s="27" t="s">
        <v>159</v>
      </c>
      <c r="B87" s="355" t="s">
        <v>63</v>
      </c>
      <c r="C87" s="356"/>
      <c r="D87" s="357"/>
      <c r="E87" s="75"/>
      <c r="F87" s="75">
        <v>1</v>
      </c>
      <c r="G87" s="75">
        <v>1</v>
      </c>
      <c r="H87" s="75"/>
      <c r="I87" s="75"/>
      <c r="J87" s="75">
        <v>1</v>
      </c>
      <c r="K87" s="75"/>
      <c r="L87" s="75"/>
      <c r="M87" s="75"/>
      <c r="N87" s="75">
        <v>1</v>
      </c>
      <c r="O87" s="75">
        <v>1</v>
      </c>
      <c r="P87" s="75"/>
      <c r="Q87" s="75"/>
      <c r="R87" s="75"/>
      <c r="S87" s="75">
        <v>1</v>
      </c>
      <c r="T87" s="75"/>
      <c r="U87" s="75">
        <v>1</v>
      </c>
      <c r="V87" s="75"/>
      <c r="W87" s="75"/>
      <c r="X87" s="75"/>
      <c r="Y87" s="75"/>
      <c r="Z87" s="75"/>
      <c r="AA87">
        <f t="shared" si="2"/>
        <v>1</v>
      </c>
      <c r="AB87">
        <f t="shared" si="3"/>
        <v>1</v>
      </c>
    </row>
    <row r="88" spans="1:28" ht="15" customHeight="1">
      <c r="A88" s="21" t="s">
        <v>160</v>
      </c>
      <c r="B88" s="366" t="s">
        <v>161</v>
      </c>
      <c r="C88" s="367"/>
      <c r="D88" s="368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>
        <f t="shared" si="2"/>
        <v>0</v>
      </c>
      <c r="AB88">
        <f t="shared" si="3"/>
        <v>0</v>
      </c>
    </row>
    <row r="89" spans="1:28" ht="15" customHeight="1">
      <c r="A89" s="29" t="s">
        <v>162</v>
      </c>
      <c r="B89" s="361" t="s">
        <v>163</v>
      </c>
      <c r="C89" s="362"/>
      <c r="D89" s="363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>
        <f t="shared" si="2"/>
        <v>0</v>
      </c>
      <c r="AB89">
        <f t="shared" si="3"/>
        <v>0</v>
      </c>
    </row>
    <row r="90" spans="1:28" ht="15" customHeight="1">
      <c r="A90" s="29" t="s">
        <v>164</v>
      </c>
      <c r="B90" s="361" t="s">
        <v>165</v>
      </c>
      <c r="C90" s="362"/>
      <c r="D90" s="363"/>
      <c r="E90" s="75">
        <v>6</v>
      </c>
      <c r="F90" s="75">
        <v>11</v>
      </c>
      <c r="G90" s="75">
        <v>11</v>
      </c>
      <c r="H90" s="75"/>
      <c r="I90" s="75"/>
      <c r="J90" s="75">
        <v>7</v>
      </c>
      <c r="K90" s="75">
        <v>5</v>
      </c>
      <c r="L90" s="75"/>
      <c r="M90" s="75"/>
      <c r="N90" s="75">
        <v>2</v>
      </c>
      <c r="O90" s="75"/>
      <c r="P90" s="75">
        <v>2</v>
      </c>
      <c r="Q90" s="75"/>
      <c r="R90" s="75"/>
      <c r="S90" s="75">
        <v>7</v>
      </c>
      <c r="T90" s="75"/>
      <c r="U90" s="75">
        <v>7</v>
      </c>
      <c r="V90" s="75"/>
      <c r="W90" s="75"/>
      <c r="X90" s="75"/>
      <c r="Y90" s="75">
        <v>10</v>
      </c>
      <c r="Z90" s="75">
        <v>7</v>
      </c>
      <c r="AA90">
        <f t="shared" si="2"/>
        <v>17</v>
      </c>
      <c r="AB90">
        <f t="shared" si="3"/>
        <v>17</v>
      </c>
    </row>
    <row r="91" spans="1:28" ht="15" customHeight="1">
      <c r="A91" s="29" t="s">
        <v>166</v>
      </c>
      <c r="B91" s="361" t="s">
        <v>167</v>
      </c>
      <c r="C91" s="362"/>
      <c r="D91" s="363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>
        <f t="shared" si="2"/>
        <v>0</v>
      </c>
      <c r="AB91">
        <f t="shared" si="3"/>
        <v>0</v>
      </c>
    </row>
    <row r="92" spans="1:28" ht="15" customHeight="1">
      <c r="A92" s="27" t="s">
        <v>168</v>
      </c>
      <c r="B92" s="361" t="s">
        <v>169</v>
      </c>
      <c r="C92" s="362"/>
      <c r="D92" s="363"/>
      <c r="E92" s="75">
        <v>4</v>
      </c>
      <c r="F92" s="75">
        <v>32</v>
      </c>
      <c r="G92" s="75">
        <v>30</v>
      </c>
      <c r="H92" s="75">
        <v>2</v>
      </c>
      <c r="I92" s="75"/>
      <c r="J92" s="75">
        <v>29</v>
      </c>
      <c r="K92" s="75">
        <v>26</v>
      </c>
      <c r="L92" s="75"/>
      <c r="M92" s="75">
        <v>1</v>
      </c>
      <c r="N92" s="75">
        <v>2</v>
      </c>
      <c r="O92" s="75"/>
      <c r="P92" s="75">
        <v>2</v>
      </c>
      <c r="Q92" s="75"/>
      <c r="R92" s="75"/>
      <c r="S92" s="75">
        <v>29</v>
      </c>
      <c r="T92" s="75"/>
      <c r="U92" s="75">
        <v>29</v>
      </c>
      <c r="V92" s="75"/>
      <c r="W92" s="75"/>
      <c r="X92" s="75"/>
      <c r="Y92" s="75">
        <v>5</v>
      </c>
      <c r="Z92" s="75">
        <v>1</v>
      </c>
      <c r="AA92">
        <f t="shared" si="2"/>
        <v>34</v>
      </c>
      <c r="AB92">
        <f t="shared" si="3"/>
        <v>34</v>
      </c>
    </row>
    <row r="93" spans="1:28" ht="15" customHeight="1">
      <c r="A93" s="27" t="s">
        <v>170</v>
      </c>
      <c r="B93" s="361" t="s">
        <v>171</v>
      </c>
      <c r="C93" s="362"/>
      <c r="D93" s="363"/>
      <c r="E93" s="75">
        <v>2</v>
      </c>
      <c r="F93" s="75">
        <v>4</v>
      </c>
      <c r="G93" s="75">
        <v>3</v>
      </c>
      <c r="H93" s="75">
        <v>1</v>
      </c>
      <c r="I93" s="75"/>
      <c r="J93" s="75">
        <v>5</v>
      </c>
      <c r="K93" s="75">
        <v>4</v>
      </c>
      <c r="L93" s="75"/>
      <c r="M93" s="75">
        <v>0</v>
      </c>
      <c r="N93" s="75">
        <v>1</v>
      </c>
      <c r="O93" s="75"/>
      <c r="P93" s="75">
        <v>1</v>
      </c>
      <c r="Q93" s="75"/>
      <c r="R93" s="75"/>
      <c r="S93" s="75">
        <v>5</v>
      </c>
      <c r="T93" s="75"/>
      <c r="U93" s="75">
        <v>5</v>
      </c>
      <c r="V93" s="75"/>
      <c r="W93" s="75"/>
      <c r="X93" s="75"/>
      <c r="Y93" s="75"/>
      <c r="Z93" s="75"/>
      <c r="AA93">
        <f t="shared" si="2"/>
        <v>5</v>
      </c>
      <c r="AB93">
        <f t="shared" si="3"/>
        <v>5</v>
      </c>
    </row>
    <row r="94" spans="1:28" ht="15" customHeight="1">
      <c r="A94" s="27" t="s">
        <v>172</v>
      </c>
      <c r="B94" s="361" t="s">
        <v>173</v>
      </c>
      <c r="C94" s="362"/>
      <c r="D94" s="363"/>
      <c r="E94" s="75">
        <v>1</v>
      </c>
      <c r="F94" s="75">
        <v>3</v>
      </c>
      <c r="G94" s="75">
        <v>3</v>
      </c>
      <c r="H94" s="75"/>
      <c r="I94" s="75"/>
      <c r="J94" s="75">
        <v>2</v>
      </c>
      <c r="K94" s="75">
        <v>1</v>
      </c>
      <c r="L94" s="75"/>
      <c r="M94" s="75">
        <v>1</v>
      </c>
      <c r="N94" s="75"/>
      <c r="O94" s="75"/>
      <c r="P94" s="75"/>
      <c r="Q94" s="75"/>
      <c r="R94" s="75"/>
      <c r="S94" s="75">
        <v>2</v>
      </c>
      <c r="T94" s="75"/>
      <c r="U94" s="75">
        <v>2</v>
      </c>
      <c r="V94" s="75"/>
      <c r="W94" s="75"/>
      <c r="X94" s="75"/>
      <c r="Y94" s="75">
        <v>2</v>
      </c>
      <c r="Z94" s="75"/>
      <c r="AA94">
        <f t="shared" si="2"/>
        <v>4</v>
      </c>
      <c r="AB94">
        <f t="shared" si="3"/>
        <v>4</v>
      </c>
    </row>
    <row r="95" spans="1:28" ht="15" customHeight="1">
      <c r="A95" s="27" t="s">
        <v>174</v>
      </c>
      <c r="B95" s="355" t="s">
        <v>175</v>
      </c>
      <c r="C95" s="356"/>
      <c r="D95" s="357"/>
      <c r="E95" s="75">
        <v>0</v>
      </c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>
        <v>0</v>
      </c>
      <c r="Z95" s="75">
        <v>1</v>
      </c>
      <c r="AA95">
        <f t="shared" si="2"/>
        <v>0</v>
      </c>
      <c r="AB95">
        <f t="shared" si="3"/>
        <v>0</v>
      </c>
    </row>
    <row r="96" spans="1:28" ht="15" customHeight="1">
      <c r="A96" s="27" t="s">
        <v>176</v>
      </c>
      <c r="B96" s="355" t="s">
        <v>177</v>
      </c>
      <c r="C96" s="356"/>
      <c r="D96" s="357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>
        <f t="shared" si="2"/>
        <v>0</v>
      </c>
      <c r="AB96">
        <f t="shared" si="3"/>
        <v>0</v>
      </c>
    </row>
    <row r="97" spans="1:28" ht="15" customHeight="1">
      <c r="A97" s="27" t="s">
        <v>178</v>
      </c>
      <c r="B97" s="361" t="s">
        <v>179</v>
      </c>
      <c r="C97" s="362"/>
      <c r="D97" s="363"/>
      <c r="E97" s="75">
        <v>2</v>
      </c>
      <c r="F97" s="75">
        <v>45</v>
      </c>
      <c r="G97" s="75">
        <v>42</v>
      </c>
      <c r="H97" s="75">
        <v>3</v>
      </c>
      <c r="I97" s="75"/>
      <c r="J97" s="75">
        <v>40</v>
      </c>
      <c r="K97" s="75">
        <v>27</v>
      </c>
      <c r="L97" s="75">
        <v>3</v>
      </c>
      <c r="M97" s="75">
        <v>4</v>
      </c>
      <c r="N97" s="75">
        <v>6</v>
      </c>
      <c r="O97" s="75">
        <v>0</v>
      </c>
      <c r="P97" s="75">
        <v>5</v>
      </c>
      <c r="Q97" s="75">
        <v>1</v>
      </c>
      <c r="R97" s="75"/>
      <c r="S97" s="75">
        <v>40</v>
      </c>
      <c r="T97" s="75"/>
      <c r="U97" s="75">
        <v>38</v>
      </c>
      <c r="V97" s="75">
        <v>2</v>
      </c>
      <c r="W97" s="75">
        <v>0</v>
      </c>
      <c r="X97" s="75"/>
      <c r="Y97" s="75">
        <v>4</v>
      </c>
      <c r="Z97" s="75"/>
      <c r="AA97">
        <f t="shared" si="2"/>
        <v>44</v>
      </c>
      <c r="AB97">
        <f t="shared" si="3"/>
        <v>44</v>
      </c>
    </row>
    <row r="98" spans="1:28" ht="15" customHeight="1">
      <c r="A98" s="27" t="s">
        <v>180</v>
      </c>
      <c r="B98" s="355" t="s">
        <v>181</v>
      </c>
      <c r="C98" s="356"/>
      <c r="D98" s="357"/>
      <c r="E98" s="75">
        <v>4</v>
      </c>
      <c r="F98" s="75">
        <v>42</v>
      </c>
      <c r="G98" s="75">
        <v>42</v>
      </c>
      <c r="H98" s="75"/>
      <c r="I98" s="75"/>
      <c r="J98" s="75">
        <v>43</v>
      </c>
      <c r="K98" s="75">
        <v>39</v>
      </c>
      <c r="L98" s="75"/>
      <c r="M98" s="75">
        <v>3</v>
      </c>
      <c r="N98" s="75">
        <v>1</v>
      </c>
      <c r="O98" s="75"/>
      <c r="P98" s="75"/>
      <c r="Q98" s="75">
        <v>1</v>
      </c>
      <c r="R98" s="75"/>
      <c r="S98" s="75">
        <v>43</v>
      </c>
      <c r="T98" s="75"/>
      <c r="U98" s="75">
        <v>42</v>
      </c>
      <c r="V98" s="75">
        <v>1</v>
      </c>
      <c r="W98" s="75"/>
      <c r="X98" s="75"/>
      <c r="Y98" s="75">
        <v>3</v>
      </c>
      <c r="Z98" s="75"/>
      <c r="AA98">
        <f t="shared" si="2"/>
        <v>46</v>
      </c>
      <c r="AB98">
        <f t="shared" si="3"/>
        <v>46</v>
      </c>
    </row>
    <row r="99" spans="1:28" ht="15" customHeight="1">
      <c r="A99" s="27" t="s">
        <v>182</v>
      </c>
      <c r="B99" s="355" t="s">
        <v>183</v>
      </c>
      <c r="C99" s="356"/>
      <c r="D99" s="357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>
        <f t="shared" si="2"/>
        <v>0</v>
      </c>
      <c r="AB99">
        <f t="shared" si="3"/>
        <v>0</v>
      </c>
    </row>
    <row r="100" spans="1:28" ht="15" customHeight="1">
      <c r="A100" s="27" t="s">
        <v>184</v>
      </c>
      <c r="B100" s="355" t="s">
        <v>185</v>
      </c>
      <c r="C100" s="356"/>
      <c r="D100" s="357"/>
      <c r="E100" s="75">
        <v>4</v>
      </c>
      <c r="F100" s="75">
        <v>26</v>
      </c>
      <c r="G100" s="75">
        <v>24</v>
      </c>
      <c r="H100" s="75">
        <v>2</v>
      </c>
      <c r="I100" s="75"/>
      <c r="J100" s="75">
        <v>23</v>
      </c>
      <c r="K100" s="75">
        <v>20</v>
      </c>
      <c r="L100" s="75">
        <v>1</v>
      </c>
      <c r="M100" s="75">
        <v>2</v>
      </c>
      <c r="N100" s="75"/>
      <c r="O100" s="75"/>
      <c r="P100" s="75"/>
      <c r="Q100" s="75"/>
      <c r="R100" s="75"/>
      <c r="S100" s="75">
        <v>23</v>
      </c>
      <c r="T100" s="75"/>
      <c r="U100" s="75">
        <v>22</v>
      </c>
      <c r="V100" s="75">
        <v>1</v>
      </c>
      <c r="W100" s="75"/>
      <c r="X100" s="75"/>
      <c r="Y100" s="75">
        <v>5</v>
      </c>
      <c r="Z100" s="75"/>
      <c r="AA100">
        <f t="shared" si="2"/>
        <v>28</v>
      </c>
      <c r="AB100">
        <f t="shared" si="3"/>
        <v>28</v>
      </c>
    </row>
    <row r="101" spans="1:28" ht="15" customHeight="1">
      <c r="A101" s="27" t="s">
        <v>186</v>
      </c>
      <c r="B101" s="355" t="s">
        <v>187</v>
      </c>
      <c r="C101" s="356"/>
      <c r="D101" s="357"/>
      <c r="E101" s="75">
        <v>1</v>
      </c>
      <c r="F101" s="75">
        <v>10</v>
      </c>
      <c r="G101" s="75">
        <v>10</v>
      </c>
      <c r="H101" s="75"/>
      <c r="I101" s="75"/>
      <c r="J101" s="75">
        <v>6</v>
      </c>
      <c r="K101" s="75">
        <v>6</v>
      </c>
      <c r="L101" s="75"/>
      <c r="M101" s="75"/>
      <c r="N101" s="75"/>
      <c r="O101" s="75"/>
      <c r="P101" s="75"/>
      <c r="Q101" s="75"/>
      <c r="R101" s="75"/>
      <c r="S101" s="75">
        <v>6</v>
      </c>
      <c r="T101" s="75"/>
      <c r="U101" s="75">
        <v>6</v>
      </c>
      <c r="V101" s="75"/>
      <c r="W101" s="75"/>
      <c r="X101" s="75"/>
      <c r="Y101" s="75">
        <v>5</v>
      </c>
      <c r="Z101" s="75"/>
      <c r="AA101">
        <f t="shared" si="2"/>
        <v>11</v>
      </c>
      <c r="AB101">
        <f t="shared" si="3"/>
        <v>11</v>
      </c>
    </row>
    <row r="102" spans="1:28" ht="15" customHeight="1">
      <c r="A102" s="27" t="s">
        <v>188</v>
      </c>
      <c r="B102" s="355" t="s">
        <v>189</v>
      </c>
      <c r="C102" s="356"/>
      <c r="D102" s="357"/>
      <c r="E102" s="75"/>
      <c r="F102" s="75">
        <v>7</v>
      </c>
      <c r="G102" s="75">
        <v>7</v>
      </c>
      <c r="H102" s="75"/>
      <c r="I102" s="75"/>
      <c r="J102" s="75">
        <v>7</v>
      </c>
      <c r="K102" s="75">
        <v>7</v>
      </c>
      <c r="L102" s="75"/>
      <c r="M102" s="75"/>
      <c r="N102" s="75"/>
      <c r="O102" s="75"/>
      <c r="P102" s="75"/>
      <c r="Q102" s="75"/>
      <c r="R102" s="75"/>
      <c r="S102" s="75">
        <v>7</v>
      </c>
      <c r="T102" s="75"/>
      <c r="U102" s="75">
        <v>7</v>
      </c>
      <c r="V102" s="75"/>
      <c r="W102" s="75"/>
      <c r="X102" s="75"/>
      <c r="Y102" s="75"/>
      <c r="Z102" s="75"/>
      <c r="AA102">
        <f t="shared" si="2"/>
        <v>7</v>
      </c>
      <c r="AB102">
        <f t="shared" si="3"/>
        <v>7</v>
      </c>
    </row>
    <row r="103" spans="1:28" ht="15" customHeight="1">
      <c r="A103" s="27" t="s">
        <v>190</v>
      </c>
      <c r="B103" s="355" t="s">
        <v>191</v>
      </c>
      <c r="C103" s="356"/>
      <c r="D103" s="357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>
        <f t="shared" si="2"/>
        <v>0</v>
      </c>
      <c r="AB103">
        <f t="shared" si="3"/>
        <v>0</v>
      </c>
    </row>
    <row r="104" spans="1:28" ht="15" customHeight="1">
      <c r="A104" s="27" t="s">
        <v>192</v>
      </c>
      <c r="B104" s="355" t="s">
        <v>193</v>
      </c>
      <c r="C104" s="356"/>
      <c r="D104" s="357"/>
      <c r="E104" s="75">
        <v>11</v>
      </c>
      <c r="F104" s="75">
        <v>57</v>
      </c>
      <c r="G104" s="75">
        <v>55</v>
      </c>
      <c r="H104" s="75">
        <v>2</v>
      </c>
      <c r="I104" s="75"/>
      <c r="J104" s="75">
        <v>62</v>
      </c>
      <c r="K104" s="75">
        <v>56</v>
      </c>
      <c r="L104" s="75">
        <v>1</v>
      </c>
      <c r="M104" s="75">
        <v>3</v>
      </c>
      <c r="N104" s="75">
        <v>2</v>
      </c>
      <c r="O104" s="75">
        <v>1</v>
      </c>
      <c r="P104" s="75">
        <v>1</v>
      </c>
      <c r="Q104" s="75"/>
      <c r="R104" s="75"/>
      <c r="S104" s="75">
        <v>62</v>
      </c>
      <c r="T104" s="75"/>
      <c r="U104" s="75">
        <v>62</v>
      </c>
      <c r="V104" s="75"/>
      <c r="W104" s="75"/>
      <c r="X104" s="75"/>
      <c r="Y104" s="75">
        <v>4</v>
      </c>
      <c r="Z104" s="75"/>
      <c r="AA104">
        <f t="shared" si="2"/>
        <v>66</v>
      </c>
      <c r="AB104">
        <f t="shared" si="3"/>
        <v>66</v>
      </c>
    </row>
    <row r="105" spans="1:28" ht="15" customHeight="1">
      <c r="A105" s="27" t="s">
        <v>194</v>
      </c>
      <c r="B105" s="355" t="s">
        <v>195</v>
      </c>
      <c r="C105" s="356"/>
      <c r="D105" s="357"/>
      <c r="E105" s="75">
        <v>2</v>
      </c>
      <c r="F105" s="75">
        <v>10</v>
      </c>
      <c r="G105" s="75">
        <v>10</v>
      </c>
      <c r="H105" s="75"/>
      <c r="I105" s="75"/>
      <c r="J105" s="75">
        <v>9</v>
      </c>
      <c r="K105" s="75">
        <v>8</v>
      </c>
      <c r="L105" s="75">
        <v>1</v>
      </c>
      <c r="M105" s="75"/>
      <c r="N105" s="75"/>
      <c r="O105" s="75"/>
      <c r="P105" s="75"/>
      <c r="Q105" s="75"/>
      <c r="R105" s="75"/>
      <c r="S105" s="75">
        <v>9</v>
      </c>
      <c r="T105" s="75"/>
      <c r="U105" s="75">
        <v>9</v>
      </c>
      <c r="V105" s="75"/>
      <c r="W105" s="75"/>
      <c r="X105" s="75"/>
      <c r="Y105" s="75">
        <v>3</v>
      </c>
      <c r="Z105" s="75">
        <v>1</v>
      </c>
      <c r="AA105">
        <f t="shared" si="2"/>
        <v>12</v>
      </c>
      <c r="AB105">
        <f t="shared" si="3"/>
        <v>12</v>
      </c>
    </row>
    <row r="106" spans="1:28" ht="15" customHeight="1">
      <c r="A106" s="27" t="s">
        <v>196</v>
      </c>
      <c r="B106" s="355" t="s">
        <v>197</v>
      </c>
      <c r="C106" s="356"/>
      <c r="D106" s="357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>
        <f t="shared" si="2"/>
        <v>0</v>
      </c>
      <c r="AB106">
        <f t="shared" si="3"/>
        <v>0</v>
      </c>
    </row>
    <row r="107" spans="1:28" ht="15" customHeight="1">
      <c r="A107" s="27" t="s">
        <v>198</v>
      </c>
      <c r="B107" s="361" t="s">
        <v>199</v>
      </c>
      <c r="C107" s="362"/>
      <c r="D107" s="363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>
        <f t="shared" si="2"/>
        <v>0</v>
      </c>
      <c r="AB107">
        <f t="shared" si="3"/>
        <v>0</v>
      </c>
    </row>
    <row r="108" spans="1:28" ht="15" customHeight="1">
      <c r="A108" s="27" t="s">
        <v>200</v>
      </c>
      <c r="B108" s="361" t="s">
        <v>201</v>
      </c>
      <c r="C108" s="362"/>
      <c r="D108" s="363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>
        <f t="shared" si="2"/>
        <v>0</v>
      </c>
      <c r="AB108">
        <f t="shared" si="3"/>
        <v>0</v>
      </c>
    </row>
    <row r="109" spans="1:28">
      <c r="A109" s="27" t="s">
        <v>202</v>
      </c>
      <c r="B109" s="355" t="s">
        <v>63</v>
      </c>
      <c r="C109" s="356"/>
      <c r="D109" s="357"/>
      <c r="E109" s="75">
        <v>1</v>
      </c>
      <c r="F109" s="75">
        <v>12</v>
      </c>
      <c r="G109" s="75">
        <v>12</v>
      </c>
      <c r="H109" s="75"/>
      <c r="I109" s="75"/>
      <c r="J109" s="75">
        <v>12</v>
      </c>
      <c r="K109" s="75">
        <v>12</v>
      </c>
      <c r="L109" s="75"/>
      <c r="M109" s="75"/>
      <c r="N109" s="75"/>
      <c r="O109" s="75"/>
      <c r="P109" s="75"/>
      <c r="Q109" s="75"/>
      <c r="R109" s="75"/>
      <c r="S109" s="75">
        <v>12</v>
      </c>
      <c r="T109" s="75"/>
      <c r="U109" s="75">
        <v>12</v>
      </c>
      <c r="V109" s="75"/>
      <c r="W109" s="75"/>
      <c r="X109" s="75"/>
      <c r="Y109" s="75">
        <v>1</v>
      </c>
      <c r="Z109" s="75"/>
      <c r="AA109">
        <f t="shared" si="2"/>
        <v>13</v>
      </c>
      <c r="AB109">
        <f t="shared" si="3"/>
        <v>13</v>
      </c>
    </row>
    <row r="110" spans="1:28" ht="15" customHeight="1">
      <c r="A110" s="21" t="s">
        <v>203</v>
      </c>
      <c r="B110" s="366" t="s">
        <v>204</v>
      </c>
      <c r="C110" s="367"/>
      <c r="D110" s="368"/>
      <c r="E110" s="22"/>
      <c r="F110" s="22"/>
      <c r="G110" s="22"/>
      <c r="H110" s="22"/>
      <c r="I110" s="2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>
        <f t="shared" si="2"/>
        <v>0</v>
      </c>
      <c r="AB110">
        <f t="shared" si="3"/>
        <v>0</v>
      </c>
    </row>
    <row r="111" spans="1:28" ht="15" customHeight="1">
      <c r="A111" s="27" t="s">
        <v>205</v>
      </c>
      <c r="B111" s="361" t="s">
        <v>206</v>
      </c>
      <c r="C111" s="362"/>
      <c r="D111" s="363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>
        <f t="shared" si="2"/>
        <v>0</v>
      </c>
      <c r="AB111">
        <f t="shared" si="3"/>
        <v>0</v>
      </c>
    </row>
    <row r="112" spans="1:28" ht="15" customHeight="1">
      <c r="A112" s="27" t="s">
        <v>207</v>
      </c>
      <c r="B112" s="361" t="s">
        <v>208</v>
      </c>
      <c r="C112" s="362"/>
      <c r="D112" s="363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>
        <f t="shared" si="2"/>
        <v>0</v>
      </c>
      <c r="AB112">
        <f t="shared" si="3"/>
        <v>0</v>
      </c>
    </row>
    <row r="113" spans="1:28">
      <c r="A113" s="27" t="s">
        <v>209</v>
      </c>
      <c r="B113" s="355" t="s">
        <v>63</v>
      </c>
      <c r="C113" s="356"/>
      <c r="D113" s="357"/>
      <c r="E113" s="75">
        <v>1</v>
      </c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>
        <v>1</v>
      </c>
      <c r="Z113" s="75">
        <v>1</v>
      </c>
      <c r="AA113">
        <f t="shared" si="2"/>
        <v>1</v>
      </c>
      <c r="AB113">
        <f t="shared" si="3"/>
        <v>1</v>
      </c>
    </row>
    <row r="114" spans="1:28" ht="15" customHeight="1">
      <c r="A114" s="21" t="s">
        <v>210</v>
      </c>
      <c r="B114" s="366" t="s">
        <v>211</v>
      </c>
      <c r="C114" s="367"/>
      <c r="D114" s="368"/>
      <c r="E114" s="22"/>
      <c r="F114" s="22"/>
      <c r="G114" s="22"/>
      <c r="H114" s="22"/>
      <c r="I114" s="2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>
        <f t="shared" si="2"/>
        <v>0</v>
      </c>
      <c r="AB114">
        <f t="shared" si="3"/>
        <v>0</v>
      </c>
    </row>
    <row r="115" spans="1:28" ht="15" customHeight="1">
      <c r="A115" s="27" t="s">
        <v>212</v>
      </c>
      <c r="B115" s="361" t="s">
        <v>213</v>
      </c>
      <c r="C115" s="362"/>
      <c r="D115" s="363"/>
      <c r="E115" s="75"/>
      <c r="F115" s="75">
        <v>3</v>
      </c>
      <c r="G115" s="75">
        <v>3</v>
      </c>
      <c r="H115" s="75"/>
      <c r="I115" s="75"/>
      <c r="J115" s="75">
        <v>3</v>
      </c>
      <c r="K115" s="75">
        <v>2</v>
      </c>
      <c r="L115" s="75"/>
      <c r="M115" s="75">
        <v>1</v>
      </c>
      <c r="N115" s="75"/>
      <c r="O115" s="75"/>
      <c r="P115" s="75"/>
      <c r="Q115" s="75"/>
      <c r="R115" s="75"/>
      <c r="S115" s="75">
        <v>3</v>
      </c>
      <c r="T115" s="75"/>
      <c r="U115" s="75">
        <v>1</v>
      </c>
      <c r="V115" s="75">
        <v>2</v>
      </c>
      <c r="W115" s="75"/>
      <c r="X115" s="75"/>
      <c r="Y115" s="75"/>
      <c r="Z115" s="75"/>
      <c r="AA115">
        <f t="shared" si="2"/>
        <v>3</v>
      </c>
      <c r="AB115">
        <f t="shared" si="3"/>
        <v>3</v>
      </c>
    </row>
    <row r="116" spans="1:28" ht="15" customHeight="1">
      <c r="A116" s="27" t="s">
        <v>214</v>
      </c>
      <c r="B116" s="361" t="s">
        <v>215</v>
      </c>
      <c r="C116" s="362"/>
      <c r="D116" s="363"/>
      <c r="E116" s="75"/>
      <c r="F116" s="75">
        <v>1</v>
      </c>
      <c r="G116" s="75">
        <v>1</v>
      </c>
      <c r="H116" s="75"/>
      <c r="I116" s="75"/>
      <c r="J116" s="75">
        <v>1</v>
      </c>
      <c r="K116" s="75">
        <v>1</v>
      </c>
      <c r="L116" s="75"/>
      <c r="M116" s="75"/>
      <c r="N116" s="75"/>
      <c r="O116" s="75"/>
      <c r="P116" s="75"/>
      <c r="Q116" s="75"/>
      <c r="R116" s="75"/>
      <c r="S116" s="75">
        <v>1</v>
      </c>
      <c r="T116" s="75"/>
      <c r="U116" s="75">
        <v>1</v>
      </c>
      <c r="V116" s="75"/>
      <c r="W116" s="75"/>
      <c r="X116" s="75"/>
      <c r="Y116" s="75"/>
      <c r="Z116" s="75"/>
      <c r="AA116">
        <f t="shared" si="2"/>
        <v>1</v>
      </c>
      <c r="AB116">
        <f t="shared" si="3"/>
        <v>1</v>
      </c>
    </row>
    <row r="117" spans="1:28" ht="15" customHeight="1">
      <c r="A117" s="27" t="s">
        <v>216</v>
      </c>
      <c r="B117" s="361" t="s">
        <v>217</v>
      </c>
      <c r="C117" s="362"/>
      <c r="D117" s="363"/>
      <c r="E117" s="75"/>
      <c r="F117" s="75">
        <v>8</v>
      </c>
      <c r="G117" s="75">
        <v>8</v>
      </c>
      <c r="H117" s="75"/>
      <c r="I117" s="75"/>
      <c r="J117" s="75">
        <v>8</v>
      </c>
      <c r="K117" s="75">
        <v>3</v>
      </c>
      <c r="L117" s="75">
        <v>2</v>
      </c>
      <c r="M117" s="75">
        <v>2</v>
      </c>
      <c r="N117" s="75">
        <v>1</v>
      </c>
      <c r="O117" s="75"/>
      <c r="P117" s="75">
        <v>1</v>
      </c>
      <c r="Q117" s="75"/>
      <c r="R117" s="75"/>
      <c r="S117" s="75">
        <v>8</v>
      </c>
      <c r="T117" s="75"/>
      <c r="U117" s="75">
        <v>7</v>
      </c>
      <c r="V117" s="75">
        <v>1</v>
      </c>
      <c r="W117" s="75"/>
      <c r="X117" s="75"/>
      <c r="Y117" s="75">
        <v>0</v>
      </c>
      <c r="Z117" s="75">
        <v>0</v>
      </c>
      <c r="AA117">
        <f t="shared" si="2"/>
        <v>8</v>
      </c>
      <c r="AB117">
        <f t="shared" si="3"/>
        <v>8</v>
      </c>
    </row>
    <row r="118" spans="1:28" ht="15" customHeight="1">
      <c r="A118" s="27" t="s">
        <v>218</v>
      </c>
      <c r="B118" s="361" t="s">
        <v>219</v>
      </c>
      <c r="C118" s="362"/>
      <c r="D118" s="363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>
        <f t="shared" si="2"/>
        <v>0</v>
      </c>
      <c r="AB118">
        <f t="shared" si="3"/>
        <v>0</v>
      </c>
    </row>
    <row r="119" spans="1:28" ht="15" customHeight="1">
      <c r="A119" s="27" t="s">
        <v>220</v>
      </c>
      <c r="B119" s="361" t="s">
        <v>221</v>
      </c>
      <c r="C119" s="362"/>
      <c r="D119" s="363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>
        <f t="shared" si="2"/>
        <v>0</v>
      </c>
      <c r="AB119">
        <f t="shared" si="3"/>
        <v>0</v>
      </c>
    </row>
    <row r="120" spans="1:28">
      <c r="A120" s="27" t="s">
        <v>222</v>
      </c>
      <c r="B120" s="355" t="s">
        <v>63</v>
      </c>
      <c r="C120" s="356"/>
      <c r="D120" s="357"/>
      <c r="E120" s="75">
        <v>3</v>
      </c>
      <c r="F120" s="75">
        <v>4</v>
      </c>
      <c r="G120" s="75">
        <v>4</v>
      </c>
      <c r="H120" s="75"/>
      <c r="I120" s="75"/>
      <c r="J120" s="75">
        <v>4</v>
      </c>
      <c r="K120" s="75">
        <v>3</v>
      </c>
      <c r="L120" s="75"/>
      <c r="M120" s="75"/>
      <c r="N120" s="75">
        <v>1</v>
      </c>
      <c r="O120" s="75"/>
      <c r="P120" s="75">
        <v>1</v>
      </c>
      <c r="Q120" s="75"/>
      <c r="R120" s="75"/>
      <c r="S120" s="75">
        <v>4</v>
      </c>
      <c r="T120" s="75"/>
      <c r="U120" s="75">
        <v>4</v>
      </c>
      <c r="V120" s="75"/>
      <c r="W120" s="75"/>
      <c r="X120" s="75"/>
      <c r="Y120" s="75">
        <v>3</v>
      </c>
      <c r="Z120" s="75">
        <v>2</v>
      </c>
      <c r="AA120">
        <f t="shared" si="2"/>
        <v>7</v>
      </c>
      <c r="AB120">
        <f t="shared" si="3"/>
        <v>7</v>
      </c>
    </row>
    <row r="121" spans="1:28" ht="15" customHeight="1">
      <c r="A121" s="21" t="s">
        <v>223</v>
      </c>
      <c r="B121" s="366" t="s">
        <v>224</v>
      </c>
      <c r="C121" s="367"/>
      <c r="D121" s="368"/>
      <c r="E121" s="34"/>
      <c r="F121" s="34"/>
      <c r="G121" s="34"/>
      <c r="H121" s="34"/>
      <c r="I121" s="34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>
        <f t="shared" si="2"/>
        <v>0</v>
      </c>
      <c r="AB121">
        <f t="shared" si="3"/>
        <v>0</v>
      </c>
    </row>
    <row r="122" spans="1:28" ht="15" customHeight="1">
      <c r="A122" s="29" t="s">
        <v>225</v>
      </c>
      <c r="B122" s="374" t="s">
        <v>226</v>
      </c>
      <c r="C122" s="375"/>
      <c r="D122" s="376"/>
      <c r="E122" s="75">
        <v>197</v>
      </c>
      <c r="F122" s="75">
        <v>1784</v>
      </c>
      <c r="G122" s="75">
        <v>1678</v>
      </c>
      <c r="H122" s="75">
        <v>106</v>
      </c>
      <c r="I122" s="75"/>
      <c r="J122" s="75">
        <v>1272</v>
      </c>
      <c r="K122" s="75">
        <v>994</v>
      </c>
      <c r="L122" s="75">
        <v>133</v>
      </c>
      <c r="M122" s="75">
        <v>23</v>
      </c>
      <c r="N122" s="75">
        <v>122</v>
      </c>
      <c r="O122" s="75">
        <v>11</v>
      </c>
      <c r="P122" s="75">
        <v>89</v>
      </c>
      <c r="Q122" s="75">
        <v>22</v>
      </c>
      <c r="R122" s="75">
        <v>0</v>
      </c>
      <c r="S122" s="75">
        <v>1272</v>
      </c>
      <c r="T122" s="75">
        <v>3</v>
      </c>
      <c r="U122" s="75">
        <v>1135</v>
      </c>
      <c r="V122" s="75">
        <v>10</v>
      </c>
      <c r="W122" s="75"/>
      <c r="X122" s="75"/>
      <c r="Y122" s="75">
        <v>600</v>
      </c>
      <c r="Z122" s="75">
        <v>92</v>
      </c>
      <c r="AA122">
        <f t="shared" si="2"/>
        <v>1875</v>
      </c>
      <c r="AB122">
        <f t="shared" si="3"/>
        <v>1875</v>
      </c>
    </row>
    <row r="123" spans="1:28" ht="15" customHeight="1">
      <c r="A123" s="29" t="s">
        <v>227</v>
      </c>
      <c r="B123" s="374" t="s">
        <v>228</v>
      </c>
      <c r="C123" s="375"/>
      <c r="D123" s="376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>
        <f t="shared" si="2"/>
        <v>0</v>
      </c>
      <c r="AB123">
        <f t="shared" si="3"/>
        <v>0</v>
      </c>
    </row>
    <row r="124" spans="1:28" ht="15" customHeight="1">
      <c r="A124" s="29" t="s">
        <v>229</v>
      </c>
      <c r="B124" s="374" t="s">
        <v>230</v>
      </c>
      <c r="C124" s="375"/>
      <c r="D124" s="376"/>
      <c r="E124" s="75">
        <v>2</v>
      </c>
      <c r="F124" s="75">
        <v>7</v>
      </c>
      <c r="G124" s="75">
        <v>7</v>
      </c>
      <c r="H124" s="75"/>
      <c r="I124" s="75"/>
      <c r="J124" s="75">
        <v>5</v>
      </c>
      <c r="K124" s="75">
        <v>2</v>
      </c>
      <c r="L124" s="75"/>
      <c r="M124" s="75"/>
      <c r="N124" s="75">
        <v>3</v>
      </c>
      <c r="O124" s="75">
        <v>2</v>
      </c>
      <c r="P124" s="75">
        <v>1</v>
      </c>
      <c r="Q124" s="75"/>
      <c r="R124" s="75"/>
      <c r="S124" s="75">
        <v>5</v>
      </c>
      <c r="T124" s="75"/>
      <c r="U124" s="75">
        <v>5</v>
      </c>
      <c r="V124" s="75"/>
      <c r="W124" s="75"/>
      <c r="X124" s="75"/>
      <c r="Y124" s="75">
        <v>4</v>
      </c>
      <c r="Z124" s="75">
        <v>2</v>
      </c>
      <c r="AA124">
        <f t="shared" si="2"/>
        <v>9</v>
      </c>
      <c r="AB124">
        <f t="shared" si="3"/>
        <v>9</v>
      </c>
    </row>
    <row r="125" spans="1:28" ht="15" customHeight="1">
      <c r="A125" s="29" t="s">
        <v>231</v>
      </c>
      <c r="B125" s="374" t="s">
        <v>232</v>
      </c>
      <c r="C125" s="375"/>
      <c r="D125" s="376"/>
      <c r="E125" s="75"/>
      <c r="F125" s="75">
        <v>2</v>
      </c>
      <c r="G125" s="75">
        <v>2</v>
      </c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>
        <v>2</v>
      </c>
      <c r="Z125" s="75"/>
      <c r="AA125">
        <f t="shared" si="2"/>
        <v>2</v>
      </c>
      <c r="AB125">
        <f t="shared" si="3"/>
        <v>2</v>
      </c>
    </row>
    <row r="126" spans="1:28" ht="15" customHeight="1">
      <c r="A126" s="29" t="s">
        <v>233</v>
      </c>
      <c r="B126" s="374" t="s">
        <v>234</v>
      </c>
      <c r="C126" s="375"/>
      <c r="D126" s="376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>
        <f t="shared" si="2"/>
        <v>0</v>
      </c>
      <c r="AB126">
        <f t="shared" si="3"/>
        <v>0</v>
      </c>
    </row>
    <row r="127" spans="1:28" ht="15" customHeight="1">
      <c r="A127" s="29" t="s">
        <v>235</v>
      </c>
      <c r="B127" s="374" t="s">
        <v>236</v>
      </c>
      <c r="C127" s="375"/>
      <c r="D127" s="376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>
        <f t="shared" si="2"/>
        <v>0</v>
      </c>
      <c r="AB127">
        <f t="shared" si="3"/>
        <v>0</v>
      </c>
    </row>
    <row r="128" spans="1:28" ht="15" customHeight="1">
      <c r="A128" s="29" t="s">
        <v>237</v>
      </c>
      <c r="B128" s="374" t="s">
        <v>238</v>
      </c>
      <c r="C128" s="375"/>
      <c r="D128" s="376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>
        <f t="shared" si="2"/>
        <v>0</v>
      </c>
      <c r="AB128">
        <f t="shared" si="3"/>
        <v>0</v>
      </c>
    </row>
    <row r="129" spans="1:28" ht="15" customHeight="1">
      <c r="A129" s="29" t="s">
        <v>239</v>
      </c>
      <c r="B129" s="382" t="s">
        <v>63</v>
      </c>
      <c r="C129" s="383"/>
      <c r="D129" s="384"/>
      <c r="E129" s="75">
        <v>0</v>
      </c>
      <c r="F129" s="75">
        <v>6</v>
      </c>
      <c r="G129" s="75">
        <v>6</v>
      </c>
      <c r="H129" s="75"/>
      <c r="I129" s="75"/>
      <c r="J129" s="75">
        <v>4</v>
      </c>
      <c r="K129" s="75"/>
      <c r="L129" s="75">
        <v>1</v>
      </c>
      <c r="M129" s="75">
        <v>2</v>
      </c>
      <c r="N129" s="75">
        <v>1</v>
      </c>
      <c r="O129" s="75"/>
      <c r="P129" s="75">
        <v>1</v>
      </c>
      <c r="Q129" s="75"/>
      <c r="R129" s="75"/>
      <c r="S129" s="75">
        <v>4</v>
      </c>
      <c r="T129" s="75"/>
      <c r="U129" s="75">
        <v>2</v>
      </c>
      <c r="V129" s="75">
        <v>2</v>
      </c>
      <c r="W129" s="75"/>
      <c r="X129" s="75"/>
      <c r="Y129" s="75">
        <v>2</v>
      </c>
      <c r="Z129" s="75"/>
      <c r="AA129">
        <f t="shared" si="2"/>
        <v>6</v>
      </c>
      <c r="AB129">
        <f t="shared" si="3"/>
        <v>6</v>
      </c>
    </row>
    <row r="130" spans="1:28" ht="15" customHeight="1">
      <c r="A130" s="39" t="s">
        <v>240</v>
      </c>
      <c r="B130" s="366" t="s">
        <v>241</v>
      </c>
      <c r="C130" s="367"/>
      <c r="D130" s="368"/>
      <c r="E130" s="34"/>
      <c r="F130" s="34"/>
      <c r="G130" s="34"/>
      <c r="H130" s="34"/>
      <c r="I130" s="34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>
        <f t="shared" si="2"/>
        <v>0</v>
      </c>
      <c r="AB130">
        <f t="shared" si="3"/>
        <v>0</v>
      </c>
    </row>
    <row r="131" spans="1:28" ht="15" customHeight="1">
      <c r="A131" s="29" t="s">
        <v>242</v>
      </c>
      <c r="B131" s="371" t="s">
        <v>243</v>
      </c>
      <c r="C131" s="372"/>
      <c r="D131" s="373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>
        <f t="shared" si="2"/>
        <v>0</v>
      </c>
      <c r="AB131">
        <f t="shared" si="3"/>
        <v>0</v>
      </c>
    </row>
    <row r="132" spans="1:28" ht="15" customHeight="1">
      <c r="A132" s="29" t="s">
        <v>244</v>
      </c>
      <c r="B132" s="371" t="s">
        <v>245</v>
      </c>
      <c r="C132" s="372"/>
      <c r="D132" s="373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>
        <f t="shared" si="2"/>
        <v>0</v>
      </c>
      <c r="AB132">
        <f t="shared" si="3"/>
        <v>0</v>
      </c>
    </row>
    <row r="133" spans="1:28">
      <c r="A133" s="29" t="s">
        <v>246</v>
      </c>
      <c r="B133" s="379" t="s">
        <v>63</v>
      </c>
      <c r="C133" s="380"/>
      <c r="D133" s="381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>
        <f t="shared" si="2"/>
        <v>0</v>
      </c>
      <c r="AB133">
        <f t="shared" si="3"/>
        <v>0</v>
      </c>
    </row>
    <row r="134" spans="1:28" ht="15" customHeight="1">
      <c r="A134" s="39" t="s">
        <v>247</v>
      </c>
      <c r="B134" s="366" t="s">
        <v>63</v>
      </c>
      <c r="C134" s="367"/>
      <c r="D134" s="368"/>
      <c r="E134" s="65">
        <v>5</v>
      </c>
      <c r="F134" s="65">
        <v>17</v>
      </c>
      <c r="G134" s="65">
        <v>13</v>
      </c>
      <c r="H134" s="65">
        <v>4</v>
      </c>
      <c r="I134" s="65"/>
      <c r="J134" s="65">
        <v>11</v>
      </c>
      <c r="K134" s="65">
        <v>5</v>
      </c>
      <c r="L134" s="65">
        <v>2</v>
      </c>
      <c r="M134" s="65">
        <v>2</v>
      </c>
      <c r="N134" s="65">
        <v>2</v>
      </c>
      <c r="O134" s="65"/>
      <c r="P134" s="65">
        <v>2</v>
      </c>
      <c r="Q134" s="65"/>
      <c r="R134" s="65"/>
      <c r="S134" s="65">
        <v>11</v>
      </c>
      <c r="T134" s="65">
        <v>1</v>
      </c>
      <c r="U134" s="65">
        <v>11</v>
      </c>
      <c r="V134" s="65"/>
      <c r="W134" s="65"/>
      <c r="X134" s="65"/>
      <c r="Y134" s="65">
        <v>6</v>
      </c>
      <c r="Z134" s="65">
        <v>2</v>
      </c>
      <c r="AA134">
        <f t="shared" si="2"/>
        <v>18</v>
      </c>
      <c r="AB134">
        <f t="shared" si="3"/>
        <v>18</v>
      </c>
    </row>
    <row r="135" spans="1:28" ht="15" customHeight="1">
      <c r="A135" s="39" t="s">
        <v>248</v>
      </c>
      <c r="B135" s="366" t="s">
        <v>14</v>
      </c>
      <c r="C135" s="367"/>
      <c r="D135" s="368"/>
      <c r="E135" s="264">
        <f>SUM(E21:E134)</f>
        <v>419</v>
      </c>
      <c r="F135" s="264">
        <f t="shared" ref="F135:Z135" si="4">SUM(F20:F134)</f>
        <v>2589</v>
      </c>
      <c r="G135" s="264">
        <f t="shared" si="4"/>
        <v>2445</v>
      </c>
      <c r="H135" s="22">
        <f t="shared" si="4"/>
        <v>144</v>
      </c>
      <c r="I135" s="22">
        <f t="shared" si="4"/>
        <v>0</v>
      </c>
      <c r="J135" s="22">
        <f t="shared" si="4"/>
        <v>1969</v>
      </c>
      <c r="K135" s="22">
        <f t="shared" si="4"/>
        <v>1468</v>
      </c>
      <c r="L135" s="22">
        <f t="shared" si="4"/>
        <v>188</v>
      </c>
      <c r="M135" s="22">
        <f t="shared" si="4"/>
        <v>81</v>
      </c>
      <c r="N135" s="22">
        <f t="shared" si="4"/>
        <v>232</v>
      </c>
      <c r="O135" s="22">
        <f t="shared" si="4"/>
        <v>36</v>
      </c>
      <c r="P135" s="22">
        <f t="shared" si="4"/>
        <v>153</v>
      </c>
      <c r="Q135" s="22">
        <f t="shared" si="4"/>
        <v>43</v>
      </c>
      <c r="R135" s="22">
        <f t="shared" si="4"/>
        <v>4</v>
      </c>
      <c r="S135" s="22">
        <f t="shared" si="4"/>
        <v>1973</v>
      </c>
      <c r="T135" s="22">
        <f t="shared" si="4"/>
        <v>6</v>
      </c>
      <c r="U135" s="22">
        <f t="shared" si="4"/>
        <v>1792</v>
      </c>
      <c r="V135" s="22">
        <f t="shared" si="4"/>
        <v>44</v>
      </c>
      <c r="W135" s="22">
        <f t="shared" si="4"/>
        <v>1</v>
      </c>
      <c r="X135" s="22">
        <f t="shared" si="4"/>
        <v>0</v>
      </c>
      <c r="Y135" s="264">
        <f>SUM(Y21:Y134)</f>
        <v>885</v>
      </c>
      <c r="Z135" s="22">
        <f t="shared" si="4"/>
        <v>191</v>
      </c>
      <c r="AA135">
        <f t="shared" si="2"/>
        <v>2864</v>
      </c>
      <c r="AB135">
        <f t="shared" si="3"/>
        <v>2864</v>
      </c>
    </row>
    <row r="137" spans="1:28">
      <c r="S137">
        <f>SUM(S135+T135+Y135)</f>
        <v>2864</v>
      </c>
      <c r="T137">
        <f>SUM(E135+G135)</f>
        <v>2864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0" workbookViewId="0">
      <selection activeCell="E135" sqref="E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>
      <c r="A3" s="335" t="s">
        <v>249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>
      <c r="A19" s="358" t="s">
        <v>29</v>
      </c>
      <c r="B19" s="359"/>
      <c r="C19" s="359"/>
      <c r="D19" s="359"/>
      <c r="E19" s="77">
        <v>1</v>
      </c>
      <c r="F19" s="77">
        <v>2</v>
      </c>
      <c r="G19" s="77">
        <v>3</v>
      </c>
      <c r="H19" s="77">
        <v>4</v>
      </c>
      <c r="I19" s="77">
        <v>5</v>
      </c>
      <c r="J19" s="77">
        <v>6</v>
      </c>
      <c r="K19" s="77">
        <v>7</v>
      </c>
      <c r="L19" s="77">
        <v>8</v>
      </c>
      <c r="M19" s="77">
        <v>9</v>
      </c>
      <c r="N19" s="77">
        <v>10</v>
      </c>
      <c r="O19" s="77">
        <v>11</v>
      </c>
      <c r="P19" s="77">
        <v>12</v>
      </c>
      <c r="Q19" s="77">
        <v>13</v>
      </c>
      <c r="R19" s="77">
        <v>14</v>
      </c>
      <c r="S19" s="77">
        <v>15</v>
      </c>
      <c r="T19" s="77">
        <v>16</v>
      </c>
      <c r="U19" s="77">
        <v>17</v>
      </c>
      <c r="V19" s="77">
        <v>18</v>
      </c>
      <c r="W19" s="77">
        <v>19</v>
      </c>
      <c r="X19" s="77">
        <v>20</v>
      </c>
      <c r="Y19" s="77">
        <v>21</v>
      </c>
      <c r="Z19" s="77">
        <v>22</v>
      </c>
    </row>
    <row r="20" spans="1:26" s="24" customFormat="1" ht="14.25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>
        <f>SUM(K20:N20)</f>
        <v>0</v>
      </c>
      <c r="K20" s="23"/>
      <c r="L20" s="23"/>
      <c r="M20" s="23"/>
      <c r="N20" s="23"/>
      <c r="O20" s="23"/>
      <c r="P20" s="23"/>
      <c r="Q20" s="23"/>
      <c r="R20" s="23"/>
      <c r="S20" s="23">
        <f>SUM(J20)</f>
        <v>0</v>
      </c>
      <c r="T20" s="23">
        <f>SUM(E20+G20-J20)</f>
        <v>0</v>
      </c>
      <c r="U20" s="23"/>
      <c r="V20" s="23">
        <v>0</v>
      </c>
      <c r="W20" s="23"/>
      <c r="X20" s="23"/>
      <c r="Y20" s="23"/>
      <c r="Z20" s="23"/>
    </row>
    <row r="21" spans="1:26" s="24" customFormat="1">
      <c r="A21" s="25">
        <v>1.1000000000000001</v>
      </c>
      <c r="B21" s="354" t="s">
        <v>33</v>
      </c>
      <c r="C21" s="354"/>
      <c r="D21" s="354"/>
      <c r="E21" s="76">
        <v>2</v>
      </c>
      <c r="F21" s="76">
        <v>0</v>
      </c>
      <c r="G21" s="76">
        <v>0</v>
      </c>
      <c r="H21" s="76">
        <v>0</v>
      </c>
      <c r="I21" s="76">
        <v>0</v>
      </c>
      <c r="J21" s="23">
        <f t="shared" ref="J21:J84" si="0">SUM(K21:N21)</f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23">
        <f t="shared" ref="S21:S84" si="1">SUM(J21)</f>
        <v>0</v>
      </c>
      <c r="T21" s="23">
        <f t="shared" ref="T21:T84" si="2">SUM(E21+G21-J21)</f>
        <v>2</v>
      </c>
      <c r="U21" s="26"/>
      <c r="V21" s="26">
        <v>0</v>
      </c>
      <c r="W21" s="26"/>
      <c r="X21" s="26"/>
      <c r="Y21" s="26"/>
      <c r="Z21" s="26"/>
    </row>
    <row r="22" spans="1:26" s="24" customFormat="1">
      <c r="A22" s="27" t="s">
        <v>34</v>
      </c>
      <c r="B22" s="336" t="s">
        <v>35</v>
      </c>
      <c r="C22" s="336"/>
      <c r="D22" s="336"/>
      <c r="E22" s="76"/>
      <c r="F22" s="76">
        <v>0</v>
      </c>
      <c r="G22" s="76">
        <v>0</v>
      </c>
      <c r="H22" s="76">
        <v>0</v>
      </c>
      <c r="I22" s="76">
        <v>0</v>
      </c>
      <c r="J22" s="23">
        <f t="shared" si="0"/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/>
      <c r="S22" s="23">
        <f t="shared" si="1"/>
        <v>0</v>
      </c>
      <c r="T22" s="23">
        <f t="shared" si="2"/>
        <v>0</v>
      </c>
      <c r="U22" s="26"/>
      <c r="V22" s="26">
        <v>0</v>
      </c>
      <c r="W22" s="26"/>
      <c r="X22" s="26"/>
      <c r="Y22" s="26"/>
      <c r="Z22" s="26"/>
    </row>
    <row r="23" spans="1:26" s="24" customFormat="1">
      <c r="A23" s="28" t="s">
        <v>36</v>
      </c>
      <c r="B23" s="336" t="s">
        <v>37</v>
      </c>
      <c r="C23" s="336"/>
      <c r="D23" s="336"/>
      <c r="E23" s="76"/>
      <c r="F23" s="76">
        <v>0</v>
      </c>
      <c r="G23" s="76">
        <v>0</v>
      </c>
      <c r="H23" s="76">
        <v>0</v>
      </c>
      <c r="I23" s="76">
        <v>0</v>
      </c>
      <c r="J23" s="23">
        <f t="shared" si="0"/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/>
      <c r="S23" s="23">
        <f t="shared" si="1"/>
        <v>0</v>
      </c>
      <c r="T23" s="23">
        <f t="shared" si="2"/>
        <v>0</v>
      </c>
      <c r="U23" s="26"/>
      <c r="V23" s="26">
        <v>0</v>
      </c>
      <c r="W23" s="26"/>
      <c r="X23" s="26"/>
      <c r="Y23" s="26"/>
      <c r="Z23" s="26"/>
    </row>
    <row r="24" spans="1:26" s="24" customFormat="1">
      <c r="A24" s="27" t="s">
        <v>38</v>
      </c>
      <c r="B24" s="336" t="s">
        <v>39</v>
      </c>
      <c r="C24" s="336"/>
      <c r="D24" s="336"/>
      <c r="E24" s="76"/>
      <c r="F24" s="76">
        <v>0</v>
      </c>
      <c r="G24" s="76">
        <v>0</v>
      </c>
      <c r="H24" s="76">
        <v>0</v>
      </c>
      <c r="I24" s="76">
        <v>0</v>
      </c>
      <c r="J24" s="23">
        <f t="shared" si="0"/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/>
      <c r="S24" s="23">
        <f t="shared" si="1"/>
        <v>0</v>
      </c>
      <c r="T24" s="23">
        <f t="shared" si="2"/>
        <v>0</v>
      </c>
      <c r="U24" s="26"/>
      <c r="V24" s="26">
        <v>0</v>
      </c>
      <c r="W24" s="26"/>
      <c r="X24" s="26"/>
      <c r="Y24" s="26"/>
      <c r="Z24" s="26"/>
    </row>
    <row r="25" spans="1:26" s="24" customFormat="1">
      <c r="A25" s="25">
        <v>1.2</v>
      </c>
      <c r="B25" s="354" t="s">
        <v>41</v>
      </c>
      <c r="C25" s="354"/>
      <c r="D25" s="354"/>
      <c r="E25" s="76"/>
      <c r="F25" s="76">
        <v>0</v>
      </c>
      <c r="G25" s="76">
        <v>0</v>
      </c>
      <c r="H25" s="76">
        <v>0</v>
      </c>
      <c r="I25" s="76">
        <v>0</v>
      </c>
      <c r="J25" s="23">
        <f t="shared" si="0"/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/>
      <c r="S25" s="23">
        <f t="shared" si="1"/>
        <v>0</v>
      </c>
      <c r="T25" s="23">
        <f t="shared" si="2"/>
        <v>0</v>
      </c>
      <c r="U25" s="26"/>
      <c r="V25" s="26">
        <v>0</v>
      </c>
      <c r="W25" s="26"/>
      <c r="X25" s="26"/>
      <c r="Y25" s="26"/>
      <c r="Z25" s="26"/>
    </row>
    <row r="26" spans="1:26" s="24" customFormat="1">
      <c r="A26" s="27" t="s">
        <v>42</v>
      </c>
      <c r="B26" s="354" t="s">
        <v>43</v>
      </c>
      <c r="C26" s="354"/>
      <c r="D26" s="354"/>
      <c r="E26" s="76"/>
      <c r="F26" s="76">
        <v>0</v>
      </c>
      <c r="G26" s="76">
        <v>0</v>
      </c>
      <c r="H26" s="76">
        <v>0</v>
      </c>
      <c r="I26" s="76">
        <v>0</v>
      </c>
      <c r="J26" s="23">
        <f t="shared" si="0"/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/>
      <c r="S26" s="23">
        <f t="shared" si="1"/>
        <v>0</v>
      </c>
      <c r="T26" s="23">
        <f t="shared" si="2"/>
        <v>0</v>
      </c>
      <c r="U26" s="26"/>
      <c r="V26" s="26">
        <v>0</v>
      </c>
      <c r="W26" s="26"/>
      <c r="X26" s="26"/>
      <c r="Y26" s="26"/>
      <c r="Z26" s="26"/>
    </row>
    <row r="27" spans="1:26" s="24" customFormat="1">
      <c r="A27" s="27" t="s">
        <v>44</v>
      </c>
      <c r="B27" s="355" t="s">
        <v>45</v>
      </c>
      <c r="C27" s="356"/>
      <c r="D27" s="357"/>
      <c r="E27" s="76"/>
      <c r="F27" s="76">
        <v>0</v>
      </c>
      <c r="G27" s="76">
        <v>0</v>
      </c>
      <c r="H27" s="76">
        <v>0</v>
      </c>
      <c r="I27" s="76">
        <v>0</v>
      </c>
      <c r="J27" s="23">
        <f t="shared" si="0"/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/>
      <c r="S27" s="23">
        <f t="shared" si="1"/>
        <v>0</v>
      </c>
      <c r="T27" s="23">
        <f t="shared" si="2"/>
        <v>0</v>
      </c>
      <c r="U27" s="26"/>
      <c r="V27" s="26">
        <v>0</v>
      </c>
      <c r="W27" s="26"/>
      <c r="X27" s="26"/>
      <c r="Y27" s="26"/>
      <c r="Z27" s="26"/>
    </row>
    <row r="28" spans="1:26" s="24" customFormat="1">
      <c r="A28" s="27" t="s">
        <v>254</v>
      </c>
      <c r="B28" s="355" t="s">
        <v>47</v>
      </c>
      <c r="C28" s="356"/>
      <c r="D28" s="357"/>
      <c r="E28" s="76"/>
      <c r="F28" s="76">
        <v>0</v>
      </c>
      <c r="G28" s="76">
        <v>0</v>
      </c>
      <c r="H28" s="76">
        <v>0</v>
      </c>
      <c r="I28" s="76">
        <v>0</v>
      </c>
      <c r="J28" s="23">
        <f t="shared" si="0"/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/>
      <c r="S28" s="23">
        <f t="shared" si="1"/>
        <v>0</v>
      </c>
      <c r="T28" s="23">
        <f t="shared" si="2"/>
        <v>0</v>
      </c>
      <c r="U28" s="26"/>
      <c r="V28" s="26">
        <v>0</v>
      </c>
      <c r="W28" s="26"/>
      <c r="X28" s="26"/>
      <c r="Y28" s="26"/>
      <c r="Z28" s="26"/>
    </row>
    <row r="29" spans="1:26" s="24" customFormat="1">
      <c r="A29" s="27" t="s">
        <v>48</v>
      </c>
      <c r="B29" s="354" t="s">
        <v>49</v>
      </c>
      <c r="C29" s="354"/>
      <c r="D29" s="354"/>
      <c r="E29" s="76"/>
      <c r="F29" s="76">
        <v>0</v>
      </c>
      <c r="G29" s="76">
        <v>0</v>
      </c>
      <c r="H29" s="76">
        <v>0</v>
      </c>
      <c r="I29" s="76">
        <v>0</v>
      </c>
      <c r="J29" s="23">
        <f t="shared" si="0"/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/>
      <c r="S29" s="23">
        <f t="shared" si="1"/>
        <v>0</v>
      </c>
      <c r="T29" s="23">
        <f t="shared" si="2"/>
        <v>0</v>
      </c>
      <c r="U29" s="26"/>
      <c r="V29" s="26">
        <v>0</v>
      </c>
      <c r="W29" s="26"/>
      <c r="X29" s="26"/>
      <c r="Y29" s="26"/>
      <c r="Z29" s="26"/>
    </row>
    <row r="30" spans="1:26" s="24" customFormat="1">
      <c r="A30" s="27" t="s">
        <v>50</v>
      </c>
      <c r="B30" s="336" t="s">
        <v>51</v>
      </c>
      <c r="C30" s="336"/>
      <c r="D30" s="336"/>
      <c r="E30" s="76"/>
      <c r="F30" s="76">
        <v>0</v>
      </c>
      <c r="G30" s="76">
        <v>0</v>
      </c>
      <c r="H30" s="76">
        <v>0</v>
      </c>
      <c r="I30" s="76">
        <v>0</v>
      </c>
      <c r="J30" s="23">
        <f t="shared" si="0"/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/>
      <c r="S30" s="23">
        <f t="shared" si="1"/>
        <v>0</v>
      </c>
      <c r="T30" s="23">
        <f t="shared" si="2"/>
        <v>0</v>
      </c>
      <c r="U30" s="26"/>
      <c r="V30" s="26">
        <v>0</v>
      </c>
      <c r="W30" s="26"/>
      <c r="X30" s="26"/>
      <c r="Y30" s="26"/>
      <c r="Z30" s="26"/>
    </row>
    <row r="31" spans="1:26" s="24" customFormat="1">
      <c r="A31" s="27" t="s">
        <v>52</v>
      </c>
      <c r="B31" s="355" t="s">
        <v>53</v>
      </c>
      <c r="C31" s="356"/>
      <c r="D31" s="357"/>
      <c r="E31" s="76"/>
      <c r="F31" s="76">
        <v>0</v>
      </c>
      <c r="G31" s="76">
        <v>0</v>
      </c>
      <c r="H31" s="76">
        <v>0</v>
      </c>
      <c r="I31" s="76">
        <v>0</v>
      </c>
      <c r="J31" s="23">
        <f t="shared" si="0"/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/>
      <c r="S31" s="23">
        <f t="shared" si="1"/>
        <v>0</v>
      </c>
      <c r="T31" s="23">
        <f t="shared" si="2"/>
        <v>0</v>
      </c>
      <c r="U31" s="26"/>
      <c r="V31" s="26">
        <v>0</v>
      </c>
      <c r="W31" s="26"/>
      <c r="X31" s="26"/>
      <c r="Y31" s="26"/>
      <c r="Z31" s="26"/>
    </row>
    <row r="32" spans="1:26" s="24" customFormat="1">
      <c r="A32" s="27" t="s">
        <v>54</v>
      </c>
      <c r="B32" s="361" t="s">
        <v>55</v>
      </c>
      <c r="C32" s="362"/>
      <c r="D32" s="363"/>
      <c r="E32" s="76">
        <v>7</v>
      </c>
      <c r="F32" s="76">
        <v>0</v>
      </c>
      <c r="G32" s="76">
        <v>0</v>
      </c>
      <c r="H32" s="76">
        <v>0</v>
      </c>
      <c r="I32" s="76">
        <v>0</v>
      </c>
      <c r="J32" s="23">
        <f t="shared" si="0"/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/>
      <c r="S32" s="23">
        <f t="shared" si="1"/>
        <v>0</v>
      </c>
      <c r="T32" s="23">
        <f t="shared" si="2"/>
        <v>7</v>
      </c>
      <c r="U32" s="26"/>
      <c r="V32" s="26">
        <v>0</v>
      </c>
      <c r="W32" s="26"/>
      <c r="X32" s="26"/>
      <c r="Y32" s="26"/>
      <c r="Z32" s="26"/>
    </row>
    <row r="33" spans="1:26" s="24" customFormat="1">
      <c r="A33" s="29" t="s">
        <v>56</v>
      </c>
      <c r="B33" s="361" t="s">
        <v>57</v>
      </c>
      <c r="C33" s="362"/>
      <c r="D33" s="363"/>
      <c r="E33" s="76">
        <v>4</v>
      </c>
      <c r="F33" s="79">
        <v>0</v>
      </c>
      <c r="G33" s="79">
        <v>0</v>
      </c>
      <c r="H33" s="79">
        <v>0</v>
      </c>
      <c r="I33" s="79">
        <v>0</v>
      </c>
      <c r="J33" s="23">
        <f t="shared" si="0"/>
        <v>0</v>
      </c>
      <c r="K33" s="30">
        <v>0</v>
      </c>
      <c r="L33" s="30">
        <v>0</v>
      </c>
      <c r="M33" s="30">
        <v>0</v>
      </c>
      <c r="N33" s="23">
        <v>0</v>
      </c>
      <c r="O33" s="23">
        <v>0</v>
      </c>
      <c r="P33" s="23">
        <v>0</v>
      </c>
      <c r="Q33" s="23">
        <v>0</v>
      </c>
      <c r="R33" s="23"/>
      <c r="S33" s="23">
        <f t="shared" si="1"/>
        <v>0</v>
      </c>
      <c r="T33" s="23">
        <f t="shared" si="2"/>
        <v>4</v>
      </c>
      <c r="U33" s="23"/>
      <c r="V33" s="23">
        <v>0</v>
      </c>
      <c r="W33" s="23"/>
      <c r="X33" s="23"/>
      <c r="Y33" s="23"/>
      <c r="Z33" s="23"/>
    </row>
    <row r="34" spans="1:26" s="24" customFormat="1">
      <c r="A34" s="27" t="s">
        <v>58</v>
      </c>
      <c r="B34" s="361" t="s">
        <v>59</v>
      </c>
      <c r="C34" s="362"/>
      <c r="D34" s="363"/>
      <c r="E34" s="76">
        <v>4</v>
      </c>
      <c r="F34" s="76">
        <v>0</v>
      </c>
      <c r="G34" s="76">
        <v>0</v>
      </c>
      <c r="H34" s="76">
        <v>0</v>
      </c>
      <c r="I34" s="76">
        <v>0</v>
      </c>
      <c r="J34" s="23">
        <f t="shared" si="0"/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/>
      <c r="S34" s="23">
        <f t="shared" si="1"/>
        <v>0</v>
      </c>
      <c r="T34" s="23">
        <f t="shared" si="2"/>
        <v>4</v>
      </c>
      <c r="U34" s="26"/>
      <c r="V34" s="26">
        <v>0</v>
      </c>
      <c r="W34" s="26"/>
      <c r="X34" s="26"/>
      <c r="Y34" s="26"/>
      <c r="Z34" s="26"/>
    </row>
    <row r="35" spans="1:26" s="24" customFormat="1">
      <c r="A35" s="27" t="s">
        <v>60</v>
      </c>
      <c r="B35" s="354" t="s">
        <v>61</v>
      </c>
      <c r="C35" s="354"/>
      <c r="D35" s="354"/>
      <c r="E35" s="76">
        <v>3</v>
      </c>
      <c r="F35" s="76">
        <v>0</v>
      </c>
      <c r="G35" s="76">
        <v>0</v>
      </c>
      <c r="H35" s="76">
        <v>0</v>
      </c>
      <c r="I35" s="76">
        <v>0</v>
      </c>
      <c r="J35" s="23">
        <f t="shared" si="0"/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/>
      <c r="S35" s="23">
        <f t="shared" si="1"/>
        <v>0</v>
      </c>
      <c r="T35" s="23">
        <f t="shared" si="2"/>
        <v>3</v>
      </c>
      <c r="U35" s="26"/>
      <c r="V35" s="26">
        <v>0</v>
      </c>
      <c r="W35" s="26"/>
      <c r="X35" s="26"/>
      <c r="Y35" s="26"/>
      <c r="Z35" s="26"/>
    </row>
    <row r="36" spans="1:26" s="32" customFormat="1">
      <c r="A36" s="29" t="s">
        <v>62</v>
      </c>
      <c r="B36" s="364" t="s">
        <v>63</v>
      </c>
      <c r="C36" s="365"/>
      <c r="D36" s="365"/>
      <c r="E36" s="76">
        <v>15</v>
      </c>
      <c r="F36" s="78">
        <v>0</v>
      </c>
      <c r="G36" s="78">
        <v>0</v>
      </c>
      <c r="H36" s="78">
        <v>0</v>
      </c>
      <c r="I36" s="78">
        <v>0</v>
      </c>
      <c r="J36" s="23">
        <f t="shared" si="0"/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/>
      <c r="S36" s="23">
        <f t="shared" si="1"/>
        <v>0</v>
      </c>
      <c r="T36" s="23">
        <f t="shared" si="2"/>
        <v>15</v>
      </c>
      <c r="U36" s="31"/>
      <c r="V36" s="31">
        <v>0</v>
      </c>
      <c r="W36" s="31"/>
      <c r="X36" s="31"/>
      <c r="Y36" s="31"/>
      <c r="Z36" s="31"/>
    </row>
    <row r="37" spans="1:26" s="36" customFormat="1" ht="14.25">
      <c r="A37" s="33" t="s">
        <v>64</v>
      </c>
      <c r="B37" s="360" t="s">
        <v>65</v>
      </c>
      <c r="C37" s="360"/>
      <c r="D37" s="360"/>
      <c r="E37" s="76"/>
      <c r="F37" s="34">
        <v>0</v>
      </c>
      <c r="G37" s="34">
        <v>0</v>
      </c>
      <c r="H37" s="34">
        <v>0</v>
      </c>
      <c r="I37" s="34">
        <v>0</v>
      </c>
      <c r="J37" s="23">
        <f t="shared" si="0"/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/>
      <c r="S37" s="23">
        <f t="shared" si="1"/>
        <v>0</v>
      </c>
      <c r="T37" s="23">
        <f t="shared" si="2"/>
        <v>0</v>
      </c>
      <c r="U37" s="35"/>
      <c r="V37" s="35">
        <v>0</v>
      </c>
      <c r="W37" s="35"/>
      <c r="X37" s="35"/>
      <c r="Y37" s="35"/>
      <c r="Z37" s="35"/>
    </row>
    <row r="38" spans="1:26" s="24" customFormat="1">
      <c r="A38" s="27" t="s">
        <v>66</v>
      </c>
      <c r="B38" s="354" t="s">
        <v>67</v>
      </c>
      <c r="C38" s="354"/>
      <c r="D38" s="354"/>
      <c r="E38" s="76">
        <v>32</v>
      </c>
      <c r="F38" s="76">
        <v>8</v>
      </c>
      <c r="G38" s="76">
        <v>7</v>
      </c>
      <c r="H38" s="76">
        <v>1</v>
      </c>
      <c r="I38" s="76">
        <v>0</v>
      </c>
      <c r="J38" s="23">
        <f t="shared" si="0"/>
        <v>4</v>
      </c>
      <c r="K38" s="26">
        <v>1</v>
      </c>
      <c r="L38" s="26">
        <v>0</v>
      </c>
      <c r="M38" s="26">
        <v>3</v>
      </c>
      <c r="N38" s="26">
        <v>0</v>
      </c>
      <c r="O38" s="26">
        <v>0</v>
      </c>
      <c r="P38" s="26">
        <v>0</v>
      </c>
      <c r="Q38" s="26">
        <v>0</v>
      </c>
      <c r="R38" s="26"/>
      <c r="S38" s="23">
        <f t="shared" si="1"/>
        <v>4</v>
      </c>
      <c r="T38" s="23">
        <f t="shared" si="2"/>
        <v>35</v>
      </c>
      <c r="U38" s="26"/>
      <c r="V38" s="26">
        <v>0</v>
      </c>
      <c r="W38" s="26"/>
      <c r="X38" s="26"/>
      <c r="Y38" s="26"/>
      <c r="Z38" s="26"/>
    </row>
    <row r="39" spans="1:26" s="24" customFormat="1">
      <c r="A39" s="27" t="s">
        <v>68</v>
      </c>
      <c r="B39" s="336" t="s">
        <v>69</v>
      </c>
      <c r="C39" s="336"/>
      <c r="D39" s="336"/>
      <c r="E39" s="76"/>
      <c r="F39" s="76">
        <v>0</v>
      </c>
      <c r="G39" s="76">
        <v>0</v>
      </c>
      <c r="H39" s="76">
        <v>0</v>
      </c>
      <c r="I39" s="76">
        <v>0</v>
      </c>
      <c r="J39" s="23">
        <f t="shared" si="0"/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/>
      <c r="S39" s="23">
        <f t="shared" si="1"/>
        <v>0</v>
      </c>
      <c r="T39" s="23">
        <f t="shared" si="2"/>
        <v>0</v>
      </c>
      <c r="U39" s="26"/>
      <c r="V39" s="26">
        <v>0</v>
      </c>
      <c r="W39" s="26"/>
      <c r="X39" s="26"/>
      <c r="Y39" s="26"/>
      <c r="Z39" s="26"/>
    </row>
    <row r="40" spans="1:26" s="24" customFormat="1">
      <c r="A40" s="27" t="s">
        <v>70</v>
      </c>
      <c r="B40" s="355" t="s">
        <v>71</v>
      </c>
      <c r="C40" s="356"/>
      <c r="D40" s="357"/>
      <c r="E40" s="76">
        <v>7</v>
      </c>
      <c r="F40" s="76">
        <v>1</v>
      </c>
      <c r="G40" s="76">
        <v>0</v>
      </c>
      <c r="H40" s="76">
        <v>1</v>
      </c>
      <c r="I40" s="76">
        <v>0</v>
      </c>
      <c r="J40" s="23">
        <f t="shared" si="0"/>
        <v>1</v>
      </c>
      <c r="K40" s="26">
        <v>1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/>
      <c r="S40" s="23">
        <f t="shared" si="1"/>
        <v>1</v>
      </c>
      <c r="T40" s="23">
        <f t="shared" si="2"/>
        <v>6</v>
      </c>
      <c r="U40" s="26"/>
      <c r="V40" s="26">
        <v>0</v>
      </c>
      <c r="W40" s="26"/>
      <c r="X40" s="26"/>
      <c r="Y40" s="26"/>
      <c r="Z40" s="26"/>
    </row>
    <row r="41" spans="1:26" s="32" customFormat="1">
      <c r="A41" s="29" t="s">
        <v>72</v>
      </c>
      <c r="B41" s="361" t="s">
        <v>73</v>
      </c>
      <c r="C41" s="362"/>
      <c r="D41" s="363"/>
      <c r="E41" s="76">
        <v>1</v>
      </c>
      <c r="F41" s="79">
        <v>0</v>
      </c>
      <c r="G41" s="79">
        <v>0</v>
      </c>
      <c r="H41" s="79">
        <v>0</v>
      </c>
      <c r="I41" s="79">
        <v>0</v>
      </c>
      <c r="J41" s="23">
        <f t="shared" si="0"/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/>
      <c r="S41" s="23">
        <f t="shared" si="1"/>
        <v>0</v>
      </c>
      <c r="T41" s="23">
        <f t="shared" si="2"/>
        <v>1</v>
      </c>
      <c r="U41" s="30"/>
      <c r="V41" s="30">
        <v>0</v>
      </c>
      <c r="W41" s="30"/>
      <c r="X41" s="30"/>
      <c r="Y41" s="30"/>
      <c r="Z41" s="30"/>
    </row>
    <row r="42" spans="1:26" s="32" customFormat="1">
      <c r="A42" s="29" t="s">
        <v>74</v>
      </c>
      <c r="B42" s="361" t="s">
        <v>75</v>
      </c>
      <c r="C42" s="362"/>
      <c r="D42" s="363"/>
      <c r="E42" s="76"/>
      <c r="F42" s="79">
        <v>0</v>
      </c>
      <c r="G42" s="79">
        <v>0</v>
      </c>
      <c r="H42" s="79">
        <v>0</v>
      </c>
      <c r="I42" s="79">
        <v>0</v>
      </c>
      <c r="J42" s="23">
        <f t="shared" si="0"/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/>
      <c r="S42" s="23">
        <f t="shared" si="1"/>
        <v>0</v>
      </c>
      <c r="T42" s="23">
        <f t="shared" si="2"/>
        <v>0</v>
      </c>
      <c r="U42" s="30"/>
      <c r="V42" s="30">
        <v>0</v>
      </c>
      <c r="W42" s="30"/>
      <c r="X42" s="30"/>
      <c r="Y42" s="30"/>
      <c r="Z42" s="30"/>
    </row>
    <row r="43" spans="1:26" s="24" customFormat="1">
      <c r="A43" s="27" t="s">
        <v>76</v>
      </c>
      <c r="B43" s="361" t="s">
        <v>77</v>
      </c>
      <c r="C43" s="362"/>
      <c r="D43" s="363"/>
      <c r="E43" s="76">
        <v>95</v>
      </c>
      <c r="F43" s="76">
        <v>15</v>
      </c>
      <c r="G43" s="76">
        <v>11</v>
      </c>
      <c r="H43" s="76">
        <v>4</v>
      </c>
      <c r="I43" s="76">
        <v>0</v>
      </c>
      <c r="J43" s="23">
        <f t="shared" si="0"/>
        <v>29</v>
      </c>
      <c r="K43" s="26">
        <v>8</v>
      </c>
      <c r="L43" s="26">
        <v>2</v>
      </c>
      <c r="M43" s="26">
        <v>7</v>
      </c>
      <c r="N43" s="26">
        <v>12</v>
      </c>
      <c r="O43" s="26">
        <v>1</v>
      </c>
      <c r="P43" s="26">
        <v>11</v>
      </c>
      <c r="Q43" s="26">
        <v>0</v>
      </c>
      <c r="R43" s="26"/>
      <c r="S43" s="23">
        <f t="shared" si="1"/>
        <v>29</v>
      </c>
      <c r="T43" s="23">
        <f t="shared" si="2"/>
        <v>77</v>
      </c>
      <c r="U43" s="26"/>
      <c r="V43" s="26">
        <v>0</v>
      </c>
      <c r="W43" s="26"/>
      <c r="X43" s="26"/>
      <c r="Y43" s="26"/>
      <c r="Z43" s="26"/>
    </row>
    <row r="44" spans="1:26" s="24" customFormat="1">
      <c r="A44" s="27" t="s">
        <v>78</v>
      </c>
      <c r="B44" s="361" t="s">
        <v>79</v>
      </c>
      <c r="C44" s="362"/>
      <c r="D44" s="363"/>
      <c r="E44" s="76"/>
      <c r="F44" s="76">
        <v>0</v>
      </c>
      <c r="G44" s="76">
        <v>0</v>
      </c>
      <c r="H44" s="76">
        <v>0</v>
      </c>
      <c r="I44" s="76">
        <v>0</v>
      </c>
      <c r="J44" s="23">
        <f t="shared" si="0"/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/>
      <c r="S44" s="23">
        <f t="shared" si="1"/>
        <v>0</v>
      </c>
      <c r="T44" s="23">
        <f t="shared" si="2"/>
        <v>0</v>
      </c>
      <c r="U44" s="26"/>
      <c r="V44" s="26">
        <v>0</v>
      </c>
      <c r="W44" s="26"/>
      <c r="X44" s="26"/>
      <c r="Y44" s="26"/>
      <c r="Z44" s="26"/>
    </row>
    <row r="45" spans="1:26" s="24" customFormat="1">
      <c r="A45" s="27" t="s">
        <v>80</v>
      </c>
      <c r="B45" s="361" t="s">
        <v>81</v>
      </c>
      <c r="C45" s="362"/>
      <c r="D45" s="363"/>
      <c r="E45" s="76"/>
      <c r="F45" s="76">
        <v>0</v>
      </c>
      <c r="G45" s="76">
        <v>0</v>
      </c>
      <c r="H45" s="76">
        <v>0</v>
      </c>
      <c r="I45" s="76">
        <v>0</v>
      </c>
      <c r="J45" s="23">
        <f t="shared" si="0"/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/>
      <c r="S45" s="23">
        <f t="shared" si="1"/>
        <v>0</v>
      </c>
      <c r="T45" s="23">
        <f t="shared" si="2"/>
        <v>0</v>
      </c>
      <c r="U45" s="26"/>
      <c r="V45" s="26">
        <v>0</v>
      </c>
      <c r="W45" s="26"/>
      <c r="X45" s="26"/>
      <c r="Y45" s="26"/>
      <c r="Z45" s="26"/>
    </row>
    <row r="46" spans="1:26" s="24" customFormat="1">
      <c r="A46" s="27" t="s">
        <v>82</v>
      </c>
      <c r="B46" s="361" t="s">
        <v>83</v>
      </c>
      <c r="C46" s="362"/>
      <c r="D46" s="363"/>
      <c r="E46" s="76">
        <v>83</v>
      </c>
      <c r="F46" s="76">
        <v>23</v>
      </c>
      <c r="G46" s="76">
        <v>20</v>
      </c>
      <c r="H46" s="76">
        <v>3</v>
      </c>
      <c r="I46" s="76">
        <v>0</v>
      </c>
      <c r="J46" s="23">
        <f t="shared" si="0"/>
        <v>18</v>
      </c>
      <c r="K46" s="26">
        <v>11</v>
      </c>
      <c r="L46" s="26">
        <v>4</v>
      </c>
      <c r="M46" s="26">
        <v>0</v>
      </c>
      <c r="N46" s="26">
        <v>3</v>
      </c>
      <c r="O46" s="26">
        <v>1</v>
      </c>
      <c r="P46" s="26">
        <v>2</v>
      </c>
      <c r="Q46" s="26">
        <v>0</v>
      </c>
      <c r="R46" s="26"/>
      <c r="S46" s="23">
        <f t="shared" si="1"/>
        <v>18</v>
      </c>
      <c r="T46" s="23">
        <f t="shared" si="2"/>
        <v>85</v>
      </c>
      <c r="U46" s="26"/>
      <c r="V46" s="26">
        <v>0</v>
      </c>
      <c r="W46" s="26"/>
      <c r="X46" s="26"/>
      <c r="Y46" s="26"/>
      <c r="Z46" s="26"/>
    </row>
    <row r="47" spans="1:26" s="24" customFormat="1">
      <c r="A47" s="27" t="s">
        <v>84</v>
      </c>
      <c r="B47" s="361" t="s">
        <v>85</v>
      </c>
      <c r="C47" s="362"/>
      <c r="D47" s="363"/>
      <c r="E47" s="76">
        <v>1</v>
      </c>
      <c r="F47" s="76">
        <v>0</v>
      </c>
      <c r="G47" s="76">
        <v>0</v>
      </c>
      <c r="H47" s="76">
        <v>0</v>
      </c>
      <c r="I47" s="76">
        <v>0</v>
      </c>
      <c r="J47" s="23">
        <f t="shared" si="0"/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/>
      <c r="S47" s="23">
        <f t="shared" si="1"/>
        <v>0</v>
      </c>
      <c r="T47" s="23">
        <f t="shared" si="2"/>
        <v>1</v>
      </c>
      <c r="U47" s="26"/>
      <c r="V47" s="26">
        <v>0</v>
      </c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76">
        <v>5</v>
      </c>
      <c r="F48" s="76">
        <v>0</v>
      </c>
      <c r="G48" s="76">
        <v>0</v>
      </c>
      <c r="H48" s="76">
        <v>0</v>
      </c>
      <c r="I48" s="76">
        <v>0</v>
      </c>
      <c r="J48" s="23">
        <f t="shared" si="0"/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/>
      <c r="S48" s="23">
        <f t="shared" si="1"/>
        <v>0</v>
      </c>
      <c r="T48" s="23">
        <f t="shared" si="2"/>
        <v>5</v>
      </c>
      <c r="U48" s="26"/>
      <c r="V48" s="26">
        <v>0</v>
      </c>
      <c r="W48" s="26"/>
      <c r="X48" s="26"/>
      <c r="Y48" s="26"/>
      <c r="Z48" s="26"/>
    </row>
    <row r="49" spans="1:26" s="37" customFormat="1" ht="14.25">
      <c r="A49" s="21" t="s">
        <v>87</v>
      </c>
      <c r="B49" s="366" t="s">
        <v>88</v>
      </c>
      <c r="C49" s="367"/>
      <c r="D49" s="368"/>
      <c r="E49" s="76"/>
      <c r="F49" s="22">
        <v>0</v>
      </c>
      <c r="G49" s="22">
        <v>0</v>
      </c>
      <c r="H49" s="22">
        <v>0</v>
      </c>
      <c r="I49" s="22">
        <v>0</v>
      </c>
      <c r="J49" s="23">
        <f t="shared" si="0"/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/>
      <c r="S49" s="23">
        <f t="shared" si="1"/>
        <v>0</v>
      </c>
      <c r="T49" s="23">
        <f t="shared" si="2"/>
        <v>0</v>
      </c>
      <c r="U49" s="23"/>
      <c r="V49" s="23">
        <v>0</v>
      </c>
      <c r="W49" s="23"/>
      <c r="X49" s="23"/>
      <c r="Y49" s="23"/>
      <c r="Z49" s="23"/>
    </row>
    <row r="50" spans="1:26" s="24" customFormat="1">
      <c r="A50" s="27" t="s">
        <v>89</v>
      </c>
      <c r="B50" s="361" t="s">
        <v>90</v>
      </c>
      <c r="C50" s="362"/>
      <c r="D50" s="363"/>
      <c r="E50" s="76">
        <v>8</v>
      </c>
      <c r="F50" s="76">
        <v>0</v>
      </c>
      <c r="G50" s="76">
        <v>0</v>
      </c>
      <c r="H50" s="76">
        <v>0</v>
      </c>
      <c r="I50" s="76">
        <v>0</v>
      </c>
      <c r="J50" s="23">
        <f t="shared" si="0"/>
        <v>3</v>
      </c>
      <c r="K50" s="26">
        <v>0</v>
      </c>
      <c r="L50" s="26">
        <v>0</v>
      </c>
      <c r="M50" s="26">
        <v>0</v>
      </c>
      <c r="N50" s="26">
        <v>3</v>
      </c>
      <c r="O50" s="26">
        <v>0</v>
      </c>
      <c r="P50" s="26">
        <v>0</v>
      </c>
      <c r="Q50" s="26">
        <v>3</v>
      </c>
      <c r="R50" s="26"/>
      <c r="S50" s="23">
        <f t="shared" si="1"/>
        <v>3</v>
      </c>
      <c r="T50" s="23">
        <f t="shared" si="2"/>
        <v>5</v>
      </c>
      <c r="U50" s="26"/>
      <c r="V50" s="26">
        <v>0</v>
      </c>
      <c r="W50" s="26"/>
      <c r="X50" s="26"/>
      <c r="Y50" s="26"/>
      <c r="Z50" s="26"/>
    </row>
    <row r="51" spans="1:26" s="24" customFormat="1">
      <c r="A51" s="27" t="s">
        <v>91</v>
      </c>
      <c r="B51" s="361" t="s">
        <v>92</v>
      </c>
      <c r="C51" s="362"/>
      <c r="D51" s="363"/>
      <c r="E51" s="76">
        <f>SUM([2]Sheet1!AJ51+0)</f>
        <v>0</v>
      </c>
      <c r="F51" s="76">
        <v>0</v>
      </c>
      <c r="G51" s="76">
        <v>0</v>
      </c>
      <c r="H51" s="76">
        <v>0</v>
      </c>
      <c r="I51" s="76">
        <v>0</v>
      </c>
      <c r="J51" s="23">
        <f t="shared" si="0"/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/>
      <c r="S51" s="23">
        <f t="shared" si="1"/>
        <v>0</v>
      </c>
      <c r="T51" s="23">
        <f t="shared" si="2"/>
        <v>0</v>
      </c>
      <c r="U51" s="26"/>
      <c r="V51" s="26">
        <v>0</v>
      </c>
      <c r="W51" s="26"/>
      <c r="X51" s="26"/>
      <c r="Y51" s="26"/>
      <c r="Z51" s="26"/>
    </row>
    <row r="52" spans="1:26" s="24" customFormat="1">
      <c r="A52" s="27" t="s">
        <v>93</v>
      </c>
      <c r="B52" s="361" t="s">
        <v>94</v>
      </c>
      <c r="C52" s="362"/>
      <c r="D52" s="363"/>
      <c r="E52" s="76">
        <f>SUM([2]Sheet1!AJ52+0)</f>
        <v>0</v>
      </c>
      <c r="F52" s="76">
        <v>0</v>
      </c>
      <c r="G52" s="76">
        <v>0</v>
      </c>
      <c r="H52" s="76">
        <v>0</v>
      </c>
      <c r="I52" s="76">
        <v>0</v>
      </c>
      <c r="J52" s="23">
        <f t="shared" si="0"/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/>
      <c r="S52" s="23">
        <f t="shared" si="1"/>
        <v>0</v>
      </c>
      <c r="T52" s="23">
        <f t="shared" si="2"/>
        <v>0</v>
      </c>
      <c r="U52" s="26"/>
      <c r="V52" s="26">
        <v>0</v>
      </c>
      <c r="W52" s="26"/>
      <c r="X52" s="26"/>
      <c r="Y52" s="26"/>
      <c r="Z52" s="26"/>
    </row>
    <row r="53" spans="1:26" s="32" customFormat="1">
      <c r="A53" s="29" t="s">
        <v>95</v>
      </c>
      <c r="B53" s="361" t="s">
        <v>96</v>
      </c>
      <c r="C53" s="362"/>
      <c r="D53" s="363"/>
      <c r="E53" s="76">
        <f>SUM([2]Sheet1!AJ53+0)</f>
        <v>0</v>
      </c>
      <c r="F53" s="78">
        <v>0</v>
      </c>
      <c r="G53" s="78">
        <v>0</v>
      </c>
      <c r="H53" s="78">
        <v>0</v>
      </c>
      <c r="I53" s="78">
        <v>0</v>
      </c>
      <c r="J53" s="23">
        <f t="shared" si="0"/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/>
      <c r="S53" s="23">
        <f t="shared" si="1"/>
        <v>0</v>
      </c>
      <c r="T53" s="23">
        <f t="shared" si="2"/>
        <v>0</v>
      </c>
      <c r="U53" s="31"/>
      <c r="V53" s="31">
        <v>0</v>
      </c>
      <c r="W53" s="31"/>
      <c r="X53" s="31"/>
      <c r="Y53" s="31"/>
      <c r="Z53" s="31"/>
    </row>
    <row r="54" spans="1:26" s="32" customFormat="1">
      <c r="A54" s="29" t="s">
        <v>97</v>
      </c>
      <c r="B54" s="361" t="s">
        <v>255</v>
      </c>
      <c r="C54" s="362"/>
      <c r="D54" s="363"/>
      <c r="E54" s="76">
        <v>3</v>
      </c>
      <c r="F54" s="78">
        <v>2</v>
      </c>
      <c r="G54" s="78">
        <v>0</v>
      </c>
      <c r="H54" s="78">
        <v>2</v>
      </c>
      <c r="I54" s="78">
        <v>0</v>
      </c>
      <c r="J54" s="23">
        <f t="shared" si="0"/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/>
      <c r="S54" s="23">
        <f t="shared" si="1"/>
        <v>0</v>
      </c>
      <c r="T54" s="23">
        <f t="shared" si="2"/>
        <v>3</v>
      </c>
      <c r="U54" s="31"/>
      <c r="V54" s="31">
        <v>0</v>
      </c>
      <c r="W54" s="31"/>
      <c r="X54" s="31"/>
      <c r="Y54" s="31"/>
      <c r="Z54" s="31"/>
    </row>
    <row r="55" spans="1:26" s="24" customFormat="1">
      <c r="A55" s="27" t="s">
        <v>99</v>
      </c>
      <c r="B55" s="361" t="s">
        <v>100</v>
      </c>
      <c r="C55" s="362"/>
      <c r="D55" s="363"/>
      <c r="E55" s="76"/>
      <c r="F55" s="76">
        <v>0</v>
      </c>
      <c r="G55" s="76">
        <v>0</v>
      </c>
      <c r="H55" s="76">
        <v>0</v>
      </c>
      <c r="I55" s="76">
        <v>0</v>
      </c>
      <c r="J55" s="23">
        <f t="shared" si="0"/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/>
      <c r="S55" s="23">
        <f t="shared" si="1"/>
        <v>0</v>
      </c>
      <c r="T55" s="23">
        <f t="shared" si="2"/>
        <v>0</v>
      </c>
      <c r="U55" s="26"/>
      <c r="V55" s="26">
        <v>0</v>
      </c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76">
        <v>2</v>
      </c>
      <c r="F56" s="76">
        <v>0</v>
      </c>
      <c r="G56" s="76">
        <v>0</v>
      </c>
      <c r="H56" s="76">
        <v>0</v>
      </c>
      <c r="I56" s="76">
        <v>0</v>
      </c>
      <c r="J56" s="23">
        <f t="shared" si="0"/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/>
      <c r="S56" s="23">
        <f t="shared" si="1"/>
        <v>0</v>
      </c>
      <c r="T56" s="23">
        <f t="shared" si="2"/>
        <v>2</v>
      </c>
      <c r="U56" s="26"/>
      <c r="V56" s="26">
        <v>0</v>
      </c>
      <c r="W56" s="26"/>
      <c r="X56" s="26"/>
      <c r="Y56" s="26"/>
      <c r="Z56" s="26"/>
    </row>
    <row r="57" spans="1:26" s="36" customFormat="1" ht="14.25">
      <c r="A57" s="21" t="s">
        <v>102</v>
      </c>
      <c r="B57" s="366" t="s">
        <v>103</v>
      </c>
      <c r="C57" s="367"/>
      <c r="D57" s="368"/>
      <c r="E57" s="76"/>
      <c r="F57" s="34">
        <v>0</v>
      </c>
      <c r="G57" s="34">
        <v>0</v>
      </c>
      <c r="H57" s="34">
        <v>0</v>
      </c>
      <c r="I57" s="34">
        <v>0</v>
      </c>
      <c r="J57" s="23">
        <f t="shared" si="0"/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/>
      <c r="S57" s="23">
        <f t="shared" si="1"/>
        <v>0</v>
      </c>
      <c r="T57" s="23">
        <f t="shared" si="2"/>
        <v>0</v>
      </c>
      <c r="U57" s="35"/>
      <c r="V57" s="35">
        <v>0</v>
      </c>
      <c r="W57" s="35"/>
      <c r="X57" s="35"/>
      <c r="Y57" s="35"/>
      <c r="Z57" s="35"/>
    </row>
    <row r="58" spans="1:26" s="24" customFormat="1">
      <c r="A58" s="27" t="s">
        <v>104</v>
      </c>
      <c r="B58" s="361" t="s">
        <v>105</v>
      </c>
      <c r="C58" s="362"/>
      <c r="D58" s="363"/>
      <c r="E58" s="76"/>
      <c r="F58" s="76">
        <v>0</v>
      </c>
      <c r="G58" s="76">
        <v>0</v>
      </c>
      <c r="H58" s="76">
        <v>0</v>
      </c>
      <c r="I58" s="76">
        <v>0</v>
      </c>
      <c r="J58" s="23">
        <f t="shared" si="0"/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/>
      <c r="S58" s="23">
        <f t="shared" si="1"/>
        <v>0</v>
      </c>
      <c r="T58" s="23">
        <f t="shared" si="2"/>
        <v>0</v>
      </c>
      <c r="U58" s="26"/>
      <c r="V58" s="26">
        <v>0</v>
      </c>
      <c r="W58" s="26"/>
      <c r="X58" s="26"/>
      <c r="Y58" s="26"/>
      <c r="Z58" s="26"/>
    </row>
    <row r="59" spans="1:26" s="24" customFormat="1">
      <c r="A59" s="27" t="s">
        <v>106</v>
      </c>
      <c r="B59" s="361" t="s">
        <v>107</v>
      </c>
      <c r="C59" s="362"/>
      <c r="D59" s="363"/>
      <c r="E59" s="76"/>
      <c r="F59" s="76">
        <v>0</v>
      </c>
      <c r="G59" s="76">
        <v>0</v>
      </c>
      <c r="H59" s="76">
        <v>0</v>
      </c>
      <c r="I59" s="76">
        <v>0</v>
      </c>
      <c r="J59" s="23">
        <f t="shared" si="0"/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/>
      <c r="S59" s="23">
        <f t="shared" si="1"/>
        <v>0</v>
      </c>
      <c r="T59" s="23">
        <f t="shared" si="2"/>
        <v>0</v>
      </c>
      <c r="U59" s="26"/>
      <c r="V59" s="26">
        <v>0</v>
      </c>
      <c r="W59" s="26"/>
      <c r="X59" s="26"/>
      <c r="Y59" s="26"/>
      <c r="Z59" s="26"/>
    </row>
    <row r="60" spans="1:26" s="24" customFormat="1">
      <c r="A60" s="27" t="s">
        <v>108</v>
      </c>
      <c r="B60" s="361" t="s">
        <v>109</v>
      </c>
      <c r="C60" s="362"/>
      <c r="D60" s="363"/>
      <c r="E60" s="76"/>
      <c r="F60" s="76">
        <v>0</v>
      </c>
      <c r="G60" s="76">
        <v>0</v>
      </c>
      <c r="H60" s="76">
        <v>0</v>
      </c>
      <c r="I60" s="76">
        <v>0</v>
      </c>
      <c r="J60" s="23">
        <f t="shared" si="0"/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/>
      <c r="S60" s="23">
        <f t="shared" si="1"/>
        <v>0</v>
      </c>
      <c r="T60" s="23">
        <f t="shared" si="2"/>
        <v>0</v>
      </c>
      <c r="U60" s="26"/>
      <c r="V60" s="26">
        <v>0</v>
      </c>
      <c r="W60" s="26"/>
      <c r="X60" s="26"/>
      <c r="Y60" s="26"/>
      <c r="Z60" s="26"/>
    </row>
    <row r="61" spans="1:26" s="24" customFormat="1">
      <c r="A61" s="27" t="s">
        <v>110</v>
      </c>
      <c r="B61" s="361" t="s">
        <v>111</v>
      </c>
      <c r="C61" s="362"/>
      <c r="D61" s="363"/>
      <c r="E61" s="76"/>
      <c r="F61" s="76">
        <v>0</v>
      </c>
      <c r="G61" s="76">
        <v>0</v>
      </c>
      <c r="H61" s="76">
        <v>0</v>
      </c>
      <c r="I61" s="76">
        <v>0</v>
      </c>
      <c r="J61" s="23">
        <f t="shared" si="0"/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/>
      <c r="S61" s="23">
        <f t="shared" si="1"/>
        <v>0</v>
      </c>
      <c r="T61" s="23">
        <f t="shared" si="2"/>
        <v>0</v>
      </c>
      <c r="U61" s="26"/>
      <c r="V61" s="26">
        <v>0</v>
      </c>
      <c r="W61" s="26"/>
      <c r="X61" s="26"/>
      <c r="Y61" s="26"/>
      <c r="Z61" s="26"/>
    </row>
    <row r="62" spans="1:26" s="24" customFormat="1">
      <c r="A62" s="27" t="s">
        <v>112</v>
      </c>
      <c r="B62" s="361" t="s">
        <v>113</v>
      </c>
      <c r="C62" s="362"/>
      <c r="D62" s="363"/>
      <c r="E62" s="76"/>
      <c r="F62" s="76">
        <v>0</v>
      </c>
      <c r="G62" s="76">
        <v>0</v>
      </c>
      <c r="H62" s="76">
        <v>0</v>
      </c>
      <c r="I62" s="76">
        <v>0</v>
      </c>
      <c r="J62" s="23">
        <f t="shared" si="0"/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/>
      <c r="S62" s="23">
        <f t="shared" si="1"/>
        <v>0</v>
      </c>
      <c r="T62" s="23">
        <f t="shared" si="2"/>
        <v>0</v>
      </c>
      <c r="U62" s="26"/>
      <c r="V62" s="26">
        <v>0</v>
      </c>
      <c r="W62" s="26"/>
      <c r="X62" s="26"/>
      <c r="Y62" s="26"/>
      <c r="Z62" s="26"/>
    </row>
    <row r="63" spans="1:26" s="24" customFormat="1">
      <c r="A63" s="27" t="s">
        <v>114</v>
      </c>
      <c r="B63" s="361" t="s">
        <v>115</v>
      </c>
      <c r="C63" s="362"/>
      <c r="D63" s="363"/>
      <c r="E63" s="76"/>
      <c r="F63" s="76">
        <v>0</v>
      </c>
      <c r="G63" s="76">
        <v>0</v>
      </c>
      <c r="H63" s="76">
        <v>0</v>
      </c>
      <c r="I63" s="76">
        <v>0</v>
      </c>
      <c r="J63" s="23">
        <f t="shared" si="0"/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/>
      <c r="S63" s="23">
        <f t="shared" si="1"/>
        <v>0</v>
      </c>
      <c r="T63" s="23">
        <f t="shared" si="2"/>
        <v>0</v>
      </c>
      <c r="U63" s="26"/>
      <c r="V63" s="26">
        <v>0</v>
      </c>
      <c r="W63" s="26"/>
      <c r="X63" s="26"/>
      <c r="Y63" s="26"/>
      <c r="Z63" s="26"/>
    </row>
    <row r="64" spans="1:26" s="24" customFormat="1">
      <c r="A64" s="27" t="s">
        <v>116</v>
      </c>
      <c r="B64" s="361" t="s">
        <v>117</v>
      </c>
      <c r="C64" s="362"/>
      <c r="D64" s="363"/>
      <c r="E64" s="76"/>
      <c r="F64" s="76">
        <v>0</v>
      </c>
      <c r="G64" s="76">
        <v>0</v>
      </c>
      <c r="H64" s="76">
        <v>0</v>
      </c>
      <c r="I64" s="76">
        <v>0</v>
      </c>
      <c r="J64" s="23">
        <f t="shared" si="0"/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/>
      <c r="S64" s="23">
        <f t="shared" si="1"/>
        <v>0</v>
      </c>
      <c r="T64" s="23">
        <f t="shared" si="2"/>
        <v>0</v>
      </c>
      <c r="U64" s="26"/>
      <c r="V64" s="26">
        <v>0</v>
      </c>
      <c r="W64" s="26"/>
      <c r="X64" s="26"/>
      <c r="Y64" s="26"/>
      <c r="Z64" s="26"/>
    </row>
    <row r="65" spans="1:26" s="24" customFormat="1">
      <c r="A65" s="27" t="s">
        <v>118</v>
      </c>
      <c r="B65" s="361" t="s">
        <v>119</v>
      </c>
      <c r="C65" s="362"/>
      <c r="D65" s="363"/>
      <c r="E65" s="76"/>
      <c r="F65" s="76">
        <v>0</v>
      </c>
      <c r="G65" s="76">
        <v>0</v>
      </c>
      <c r="H65" s="76">
        <v>0</v>
      </c>
      <c r="I65" s="76">
        <v>0</v>
      </c>
      <c r="J65" s="23">
        <f t="shared" si="0"/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/>
      <c r="S65" s="23">
        <f t="shared" si="1"/>
        <v>0</v>
      </c>
      <c r="T65" s="23">
        <f t="shared" si="2"/>
        <v>0</v>
      </c>
      <c r="U65" s="26"/>
      <c r="V65" s="26">
        <v>0</v>
      </c>
      <c r="W65" s="26"/>
      <c r="X65" s="26"/>
      <c r="Y65" s="26"/>
      <c r="Z65" s="26"/>
    </row>
    <row r="66" spans="1:26" s="24" customFormat="1">
      <c r="A66" s="27" t="s">
        <v>120</v>
      </c>
      <c r="B66" s="361" t="s">
        <v>121</v>
      </c>
      <c r="C66" s="362"/>
      <c r="D66" s="363"/>
      <c r="E66" s="76"/>
      <c r="F66" s="76">
        <v>0</v>
      </c>
      <c r="G66" s="76">
        <v>0</v>
      </c>
      <c r="H66" s="76">
        <v>0</v>
      </c>
      <c r="I66" s="76">
        <v>0</v>
      </c>
      <c r="J66" s="23">
        <f t="shared" si="0"/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/>
      <c r="S66" s="23">
        <f t="shared" si="1"/>
        <v>0</v>
      </c>
      <c r="T66" s="23">
        <f t="shared" si="2"/>
        <v>0</v>
      </c>
      <c r="U66" s="26"/>
      <c r="V66" s="26">
        <v>0</v>
      </c>
      <c r="W66" s="26"/>
      <c r="X66" s="26"/>
      <c r="Y66" s="26"/>
      <c r="Z66" s="26"/>
    </row>
    <row r="67" spans="1:26" s="24" customFormat="1">
      <c r="A67" s="27" t="s">
        <v>122</v>
      </c>
      <c r="B67" s="361" t="s">
        <v>123</v>
      </c>
      <c r="C67" s="362"/>
      <c r="D67" s="363"/>
      <c r="E67" s="76"/>
      <c r="F67" s="76">
        <v>0</v>
      </c>
      <c r="G67" s="76">
        <v>0</v>
      </c>
      <c r="H67" s="76">
        <v>0</v>
      </c>
      <c r="I67" s="76">
        <v>0</v>
      </c>
      <c r="J67" s="23">
        <f t="shared" si="0"/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/>
      <c r="S67" s="23">
        <f t="shared" si="1"/>
        <v>0</v>
      </c>
      <c r="T67" s="23">
        <f t="shared" si="2"/>
        <v>0</v>
      </c>
      <c r="U67" s="26"/>
      <c r="V67" s="26">
        <v>0</v>
      </c>
      <c r="W67" s="26"/>
      <c r="X67" s="26"/>
      <c r="Y67" s="26"/>
      <c r="Z67" s="26"/>
    </row>
    <row r="68" spans="1:26" s="24" customFormat="1">
      <c r="A68" s="27" t="s">
        <v>124</v>
      </c>
      <c r="B68" s="361" t="s">
        <v>125</v>
      </c>
      <c r="C68" s="362"/>
      <c r="D68" s="363"/>
      <c r="E68" s="76"/>
      <c r="F68" s="76">
        <v>0</v>
      </c>
      <c r="G68" s="76">
        <v>0</v>
      </c>
      <c r="H68" s="76">
        <v>0</v>
      </c>
      <c r="I68" s="76">
        <v>0</v>
      </c>
      <c r="J68" s="23">
        <f t="shared" si="0"/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/>
      <c r="S68" s="23">
        <f t="shared" si="1"/>
        <v>0</v>
      </c>
      <c r="T68" s="23">
        <f t="shared" si="2"/>
        <v>0</v>
      </c>
      <c r="U68" s="26"/>
      <c r="V68" s="26">
        <v>0</v>
      </c>
      <c r="W68" s="26"/>
      <c r="X68" s="26"/>
      <c r="Y68" s="26"/>
      <c r="Z68" s="26"/>
    </row>
    <row r="69" spans="1:26" s="24" customFormat="1">
      <c r="A69" s="27" t="s">
        <v>126</v>
      </c>
      <c r="B69" s="361" t="s">
        <v>127</v>
      </c>
      <c r="C69" s="362"/>
      <c r="D69" s="363"/>
      <c r="E69" s="76"/>
      <c r="F69" s="76">
        <v>0</v>
      </c>
      <c r="G69" s="76">
        <v>0</v>
      </c>
      <c r="H69" s="76">
        <v>0</v>
      </c>
      <c r="I69" s="76">
        <v>0</v>
      </c>
      <c r="J69" s="23">
        <f t="shared" si="0"/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/>
      <c r="S69" s="23">
        <f t="shared" si="1"/>
        <v>0</v>
      </c>
      <c r="T69" s="23">
        <f t="shared" si="2"/>
        <v>0</v>
      </c>
      <c r="U69" s="26"/>
      <c r="V69" s="26">
        <v>0</v>
      </c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76"/>
      <c r="F70" s="76">
        <v>0</v>
      </c>
      <c r="G70" s="76">
        <v>0</v>
      </c>
      <c r="H70" s="76">
        <v>0</v>
      </c>
      <c r="I70" s="76">
        <v>0</v>
      </c>
      <c r="J70" s="23">
        <f t="shared" si="0"/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/>
      <c r="S70" s="23">
        <f t="shared" si="1"/>
        <v>0</v>
      </c>
      <c r="T70" s="23">
        <f t="shared" si="2"/>
        <v>0</v>
      </c>
      <c r="U70" s="26"/>
      <c r="V70" s="26">
        <v>0</v>
      </c>
      <c r="W70" s="26"/>
      <c r="X70" s="26"/>
      <c r="Y70" s="26"/>
      <c r="Z70" s="26"/>
    </row>
    <row r="71" spans="1:26" s="36" customFormat="1" ht="14.25">
      <c r="A71" s="21" t="s">
        <v>129</v>
      </c>
      <c r="B71" s="366" t="s">
        <v>130</v>
      </c>
      <c r="C71" s="367"/>
      <c r="D71" s="368"/>
      <c r="E71" s="76"/>
      <c r="F71" s="34">
        <v>0</v>
      </c>
      <c r="G71" s="34">
        <v>0</v>
      </c>
      <c r="H71" s="34">
        <v>0</v>
      </c>
      <c r="I71" s="34">
        <v>0</v>
      </c>
      <c r="J71" s="23">
        <f t="shared" si="0"/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/>
      <c r="S71" s="23">
        <f t="shared" si="1"/>
        <v>0</v>
      </c>
      <c r="T71" s="23">
        <f t="shared" si="2"/>
        <v>0</v>
      </c>
      <c r="U71" s="35"/>
      <c r="V71" s="35">
        <v>0</v>
      </c>
      <c r="W71" s="35"/>
      <c r="X71" s="35"/>
      <c r="Y71" s="35"/>
      <c r="Z71" s="35"/>
    </row>
    <row r="72" spans="1:26" s="24" customFormat="1">
      <c r="A72" s="27" t="s">
        <v>131</v>
      </c>
      <c r="B72" s="361" t="s">
        <v>132</v>
      </c>
      <c r="C72" s="362"/>
      <c r="D72" s="363"/>
      <c r="E72" s="76"/>
      <c r="F72" s="76">
        <v>0</v>
      </c>
      <c r="G72" s="76">
        <v>0</v>
      </c>
      <c r="H72" s="76">
        <v>0</v>
      </c>
      <c r="I72" s="76">
        <v>0</v>
      </c>
      <c r="J72" s="23">
        <f t="shared" si="0"/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/>
      <c r="S72" s="23">
        <f t="shared" si="1"/>
        <v>0</v>
      </c>
      <c r="T72" s="23">
        <f t="shared" si="2"/>
        <v>0</v>
      </c>
      <c r="U72" s="26"/>
      <c r="V72" s="26">
        <v>0</v>
      </c>
      <c r="W72" s="26"/>
      <c r="X72" s="26"/>
      <c r="Y72" s="26"/>
      <c r="Z72" s="26"/>
    </row>
    <row r="73" spans="1:26" s="24" customFormat="1">
      <c r="A73" s="27" t="s">
        <v>133</v>
      </c>
      <c r="B73" s="361" t="s">
        <v>134</v>
      </c>
      <c r="C73" s="362"/>
      <c r="D73" s="363"/>
      <c r="E73" s="76"/>
      <c r="F73" s="76">
        <v>0</v>
      </c>
      <c r="G73" s="76">
        <v>0</v>
      </c>
      <c r="H73" s="76">
        <v>0</v>
      </c>
      <c r="I73" s="76">
        <v>0</v>
      </c>
      <c r="J73" s="23">
        <f t="shared" si="0"/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/>
      <c r="S73" s="23">
        <f t="shared" si="1"/>
        <v>0</v>
      </c>
      <c r="T73" s="23">
        <f t="shared" si="2"/>
        <v>0</v>
      </c>
      <c r="U73" s="26"/>
      <c r="V73" s="26">
        <v>0</v>
      </c>
      <c r="W73" s="26"/>
      <c r="X73" s="26"/>
      <c r="Y73" s="26"/>
      <c r="Z73" s="26"/>
    </row>
    <row r="74" spans="1:26" s="24" customFormat="1">
      <c r="A74" s="27" t="s">
        <v>135</v>
      </c>
      <c r="B74" s="361" t="s">
        <v>136</v>
      </c>
      <c r="C74" s="362"/>
      <c r="D74" s="363"/>
      <c r="E74" s="76">
        <v>1</v>
      </c>
      <c r="F74" s="76">
        <v>0</v>
      </c>
      <c r="G74" s="76">
        <v>0</v>
      </c>
      <c r="H74" s="76">
        <v>0</v>
      </c>
      <c r="I74" s="76">
        <v>0</v>
      </c>
      <c r="J74" s="23">
        <f t="shared" si="0"/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/>
      <c r="S74" s="23">
        <f t="shared" si="1"/>
        <v>0</v>
      </c>
      <c r="T74" s="23">
        <f t="shared" si="2"/>
        <v>1</v>
      </c>
      <c r="U74" s="26"/>
      <c r="V74" s="26">
        <v>0</v>
      </c>
      <c r="W74" s="26"/>
      <c r="X74" s="26"/>
      <c r="Y74" s="26"/>
      <c r="Z74" s="26"/>
    </row>
    <row r="75" spans="1:26" s="24" customFormat="1">
      <c r="A75" s="27" t="s">
        <v>137</v>
      </c>
      <c r="B75" s="361" t="s">
        <v>138</v>
      </c>
      <c r="C75" s="362"/>
      <c r="D75" s="363"/>
      <c r="E75" s="76"/>
      <c r="F75" s="76">
        <v>0</v>
      </c>
      <c r="G75" s="76">
        <v>0</v>
      </c>
      <c r="H75" s="76">
        <v>0</v>
      </c>
      <c r="I75" s="76">
        <v>0</v>
      </c>
      <c r="J75" s="23">
        <f t="shared" si="0"/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/>
      <c r="S75" s="23">
        <f t="shared" si="1"/>
        <v>0</v>
      </c>
      <c r="T75" s="23">
        <f t="shared" si="2"/>
        <v>0</v>
      </c>
      <c r="U75" s="26"/>
      <c r="V75" s="26">
        <v>0</v>
      </c>
      <c r="W75" s="26"/>
      <c r="X75" s="26"/>
      <c r="Y75" s="26"/>
      <c r="Z75" s="26"/>
    </row>
    <row r="76" spans="1:26" s="24" customFormat="1">
      <c r="A76" s="27" t="s">
        <v>139</v>
      </c>
      <c r="B76" s="361" t="s">
        <v>140</v>
      </c>
      <c r="C76" s="362"/>
      <c r="D76" s="363"/>
      <c r="E76" s="76">
        <v>1</v>
      </c>
      <c r="F76" s="76">
        <v>0</v>
      </c>
      <c r="G76" s="76">
        <v>0</v>
      </c>
      <c r="H76" s="76">
        <v>0</v>
      </c>
      <c r="I76" s="76">
        <v>0</v>
      </c>
      <c r="J76" s="23">
        <f t="shared" si="0"/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/>
      <c r="S76" s="23">
        <f t="shared" si="1"/>
        <v>0</v>
      </c>
      <c r="T76" s="23">
        <f t="shared" si="2"/>
        <v>1</v>
      </c>
      <c r="U76" s="26"/>
      <c r="V76" s="26">
        <v>0</v>
      </c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76"/>
      <c r="F77" s="76">
        <v>0</v>
      </c>
      <c r="G77" s="76">
        <v>0</v>
      </c>
      <c r="H77" s="76">
        <v>0</v>
      </c>
      <c r="I77" s="76">
        <v>0</v>
      </c>
      <c r="J77" s="23">
        <f t="shared" si="0"/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/>
      <c r="S77" s="23">
        <f t="shared" si="1"/>
        <v>0</v>
      </c>
      <c r="T77" s="23">
        <f t="shared" si="2"/>
        <v>0</v>
      </c>
      <c r="U77" s="26"/>
      <c r="V77" s="26">
        <v>0</v>
      </c>
      <c r="W77" s="26"/>
      <c r="X77" s="26"/>
      <c r="Y77" s="26"/>
      <c r="Z77" s="26"/>
    </row>
    <row r="78" spans="1:26" s="37" customFormat="1" ht="14.25">
      <c r="A78" s="33" t="s">
        <v>142</v>
      </c>
      <c r="B78" s="366" t="s">
        <v>143</v>
      </c>
      <c r="C78" s="367"/>
      <c r="D78" s="368"/>
      <c r="E78" s="76"/>
      <c r="F78" s="22">
        <v>0</v>
      </c>
      <c r="G78" s="34">
        <v>0</v>
      </c>
      <c r="H78" s="34">
        <v>0</v>
      </c>
      <c r="I78" s="22">
        <v>0</v>
      </c>
      <c r="J78" s="23">
        <f t="shared" si="0"/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/>
      <c r="S78" s="23">
        <f t="shared" si="1"/>
        <v>0</v>
      </c>
      <c r="T78" s="23">
        <f t="shared" si="2"/>
        <v>0</v>
      </c>
      <c r="U78" s="23"/>
      <c r="V78" s="23">
        <v>0</v>
      </c>
      <c r="W78" s="23"/>
      <c r="X78" s="23"/>
      <c r="Y78" s="23"/>
      <c r="Z78" s="23"/>
    </row>
    <row r="79" spans="1:26" s="24" customFormat="1">
      <c r="A79" s="27" t="s">
        <v>144</v>
      </c>
      <c r="B79" s="361" t="s">
        <v>145</v>
      </c>
      <c r="C79" s="362"/>
      <c r="D79" s="363"/>
      <c r="E79" s="76"/>
      <c r="F79" s="76">
        <v>0</v>
      </c>
      <c r="G79" s="24">
        <v>0</v>
      </c>
      <c r="H79" s="24">
        <v>0</v>
      </c>
      <c r="I79" s="76">
        <v>0</v>
      </c>
      <c r="J79" s="23">
        <f t="shared" si="0"/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/>
      <c r="S79" s="23">
        <f t="shared" si="1"/>
        <v>0</v>
      </c>
      <c r="T79" s="23">
        <f t="shared" si="2"/>
        <v>0</v>
      </c>
      <c r="U79" s="26"/>
      <c r="V79" s="26">
        <v>0</v>
      </c>
      <c r="W79" s="26"/>
      <c r="X79" s="26"/>
      <c r="Y79" s="26"/>
      <c r="Z79" s="26"/>
    </row>
    <row r="80" spans="1:26" s="24" customFormat="1">
      <c r="A80" s="27" t="s">
        <v>146</v>
      </c>
      <c r="B80" s="361" t="s">
        <v>147</v>
      </c>
      <c r="C80" s="362"/>
      <c r="D80" s="363"/>
      <c r="E80" s="76"/>
      <c r="F80" s="76">
        <v>0</v>
      </c>
      <c r="G80" s="76">
        <v>0</v>
      </c>
      <c r="H80" s="76">
        <v>0</v>
      </c>
      <c r="I80" s="76">
        <v>0</v>
      </c>
      <c r="J80" s="23">
        <f t="shared" si="0"/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/>
      <c r="S80" s="23">
        <f t="shared" si="1"/>
        <v>0</v>
      </c>
      <c r="T80" s="23">
        <f t="shared" si="2"/>
        <v>0</v>
      </c>
      <c r="U80" s="26"/>
      <c r="V80" s="26">
        <v>0</v>
      </c>
      <c r="W80" s="26"/>
      <c r="X80" s="26"/>
      <c r="Y80" s="26"/>
      <c r="Z80" s="26"/>
    </row>
    <row r="81" spans="1:26" s="24" customFormat="1">
      <c r="A81" s="27" t="s">
        <v>148</v>
      </c>
      <c r="B81" s="361" t="s">
        <v>149</v>
      </c>
      <c r="C81" s="362"/>
      <c r="D81" s="363"/>
      <c r="E81" s="76"/>
      <c r="F81" s="76">
        <v>0</v>
      </c>
      <c r="G81" s="76">
        <v>0</v>
      </c>
      <c r="H81" s="76">
        <v>0</v>
      </c>
      <c r="I81" s="76">
        <v>0</v>
      </c>
      <c r="J81" s="23">
        <f t="shared" si="0"/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/>
      <c r="S81" s="23">
        <f t="shared" si="1"/>
        <v>0</v>
      </c>
      <c r="T81" s="23">
        <f t="shared" si="2"/>
        <v>0</v>
      </c>
      <c r="U81" s="26"/>
      <c r="V81" s="26">
        <v>0</v>
      </c>
      <c r="W81" s="26"/>
      <c r="X81" s="26"/>
      <c r="Y81" s="26"/>
      <c r="Z81" s="26"/>
    </row>
    <row r="82" spans="1:26" s="32" customFormat="1">
      <c r="A82" s="29" t="s">
        <v>150</v>
      </c>
      <c r="B82" s="371" t="s">
        <v>151</v>
      </c>
      <c r="C82" s="372"/>
      <c r="D82" s="373"/>
      <c r="E82" s="76"/>
      <c r="F82" s="78">
        <v>0</v>
      </c>
      <c r="G82" s="78">
        <v>0</v>
      </c>
      <c r="H82" s="78">
        <v>0</v>
      </c>
      <c r="I82" s="78">
        <v>0</v>
      </c>
      <c r="J82" s="23">
        <f t="shared" si="0"/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/>
      <c r="S82" s="23">
        <f t="shared" si="1"/>
        <v>0</v>
      </c>
      <c r="T82" s="23">
        <f t="shared" si="2"/>
        <v>0</v>
      </c>
      <c r="U82" s="31"/>
      <c r="V82" s="31">
        <v>0</v>
      </c>
      <c r="W82" s="31"/>
      <c r="X82" s="31"/>
      <c r="Y82" s="31"/>
      <c r="Z82" s="31"/>
    </row>
    <row r="83" spans="1:26" s="24" customFormat="1">
      <c r="A83" s="27" t="s">
        <v>152</v>
      </c>
      <c r="B83" s="371" t="s">
        <v>153</v>
      </c>
      <c r="C83" s="372"/>
      <c r="D83" s="373"/>
      <c r="E83" s="76">
        <v>4</v>
      </c>
      <c r="F83" s="76">
        <v>0</v>
      </c>
      <c r="G83" s="76">
        <v>0</v>
      </c>
      <c r="H83" s="76">
        <v>0</v>
      </c>
      <c r="I83" s="76">
        <v>0</v>
      </c>
      <c r="J83" s="23">
        <f t="shared" si="0"/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/>
      <c r="S83" s="23">
        <f t="shared" si="1"/>
        <v>0</v>
      </c>
      <c r="T83" s="23">
        <f t="shared" si="2"/>
        <v>4</v>
      </c>
      <c r="U83" s="26"/>
      <c r="V83" s="26">
        <v>0</v>
      </c>
      <c r="W83" s="26"/>
      <c r="X83" s="26"/>
      <c r="Y83" s="26"/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76"/>
      <c r="F84" s="76">
        <v>0</v>
      </c>
      <c r="G84" s="76">
        <v>0</v>
      </c>
      <c r="H84" s="76">
        <v>0</v>
      </c>
      <c r="I84" s="76">
        <v>0</v>
      </c>
      <c r="J84" s="23">
        <f t="shared" si="0"/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/>
      <c r="S84" s="23">
        <f t="shared" si="1"/>
        <v>0</v>
      </c>
      <c r="T84" s="23">
        <f t="shared" si="2"/>
        <v>0</v>
      </c>
      <c r="U84" s="26"/>
      <c r="V84" s="26">
        <v>0</v>
      </c>
      <c r="W84" s="26"/>
      <c r="X84" s="26"/>
      <c r="Y84" s="26"/>
      <c r="Z84" s="26"/>
    </row>
    <row r="85" spans="1:26" s="37" customFormat="1">
      <c r="A85" s="33" t="s">
        <v>155</v>
      </c>
      <c r="B85" s="366" t="s">
        <v>156</v>
      </c>
      <c r="C85" s="369"/>
      <c r="D85" s="370"/>
      <c r="E85" s="76"/>
      <c r="F85" s="22">
        <v>0</v>
      </c>
      <c r="G85" s="22">
        <v>0</v>
      </c>
      <c r="H85" s="22">
        <v>0</v>
      </c>
      <c r="I85" s="22">
        <v>0</v>
      </c>
      <c r="J85" s="23">
        <f t="shared" ref="J85:J135" si="3">SUM(K85:N85)</f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/>
      <c r="S85" s="23">
        <f t="shared" ref="S85:S135" si="4">SUM(J85)</f>
        <v>0</v>
      </c>
      <c r="T85" s="23">
        <f t="shared" ref="T85:T135" si="5">SUM(E85+G85-J85)</f>
        <v>0</v>
      </c>
      <c r="U85" s="23"/>
      <c r="V85" s="23">
        <v>0</v>
      </c>
      <c r="W85" s="23"/>
      <c r="X85" s="23"/>
      <c r="Y85" s="23"/>
      <c r="Z85" s="23"/>
    </row>
    <row r="86" spans="1:26" s="24" customFormat="1">
      <c r="A86" s="27" t="s">
        <v>157</v>
      </c>
      <c r="B86" s="361" t="s">
        <v>158</v>
      </c>
      <c r="C86" s="362"/>
      <c r="D86" s="363"/>
      <c r="E86" s="76">
        <v>16</v>
      </c>
      <c r="F86" s="76">
        <v>1</v>
      </c>
      <c r="G86" s="76">
        <v>1</v>
      </c>
      <c r="H86" s="76">
        <v>0</v>
      </c>
      <c r="I86" s="76">
        <v>0</v>
      </c>
      <c r="J86" s="23">
        <f t="shared" si="3"/>
        <v>1</v>
      </c>
      <c r="K86" s="26">
        <v>0</v>
      </c>
      <c r="L86" s="26">
        <v>1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/>
      <c r="S86" s="23">
        <f t="shared" si="4"/>
        <v>1</v>
      </c>
      <c r="T86" s="23">
        <f t="shared" si="5"/>
        <v>16</v>
      </c>
      <c r="U86" s="26"/>
      <c r="V86" s="26">
        <v>0</v>
      </c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76"/>
      <c r="F87" s="76">
        <v>0</v>
      </c>
      <c r="G87" s="76">
        <v>0</v>
      </c>
      <c r="H87" s="76">
        <v>0</v>
      </c>
      <c r="I87" s="76">
        <v>0</v>
      </c>
      <c r="J87" s="23">
        <f t="shared" si="3"/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/>
      <c r="S87" s="23">
        <f t="shared" si="4"/>
        <v>0</v>
      </c>
      <c r="T87" s="23">
        <f t="shared" si="5"/>
        <v>0</v>
      </c>
      <c r="U87" s="26"/>
      <c r="V87" s="26">
        <v>0</v>
      </c>
      <c r="W87" s="26"/>
      <c r="X87" s="26"/>
      <c r="Y87" s="26"/>
      <c r="Z87" s="26"/>
    </row>
    <row r="88" spans="1:26" s="38" customFormat="1">
      <c r="A88" s="21" t="s">
        <v>160</v>
      </c>
      <c r="B88" s="366" t="s">
        <v>161</v>
      </c>
      <c r="C88" s="369"/>
      <c r="D88" s="370"/>
      <c r="E88" s="76"/>
      <c r="F88" s="22">
        <v>0</v>
      </c>
      <c r="G88" s="22">
        <v>0</v>
      </c>
      <c r="H88" s="22">
        <v>0</v>
      </c>
      <c r="I88" s="22">
        <v>0</v>
      </c>
      <c r="J88" s="23">
        <f t="shared" si="3"/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/>
      <c r="S88" s="23">
        <f t="shared" si="4"/>
        <v>0</v>
      </c>
      <c r="T88" s="23">
        <f t="shared" si="5"/>
        <v>0</v>
      </c>
      <c r="U88" s="23"/>
      <c r="V88" s="23">
        <v>0</v>
      </c>
      <c r="W88" s="23"/>
      <c r="X88" s="23"/>
      <c r="Y88" s="23"/>
      <c r="Z88" s="23"/>
    </row>
    <row r="89" spans="1:26" s="24" customFormat="1">
      <c r="A89" s="29" t="s">
        <v>162</v>
      </c>
      <c r="B89" s="361" t="s">
        <v>163</v>
      </c>
      <c r="C89" s="362"/>
      <c r="D89" s="363"/>
      <c r="E89" s="76">
        <f>SUM([2]Sheet1!AJ89+0)</f>
        <v>0</v>
      </c>
      <c r="F89" s="76">
        <v>0</v>
      </c>
      <c r="G89" s="76">
        <v>0</v>
      </c>
      <c r="H89" s="76">
        <v>0</v>
      </c>
      <c r="I89" s="76">
        <v>0</v>
      </c>
      <c r="J89" s="23">
        <f t="shared" si="3"/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/>
      <c r="S89" s="23">
        <f t="shared" si="4"/>
        <v>0</v>
      </c>
      <c r="T89" s="23">
        <f t="shared" si="5"/>
        <v>0</v>
      </c>
      <c r="U89" s="26"/>
      <c r="V89" s="26">
        <v>0</v>
      </c>
      <c r="W89" s="26"/>
      <c r="X89" s="26"/>
      <c r="Y89" s="26"/>
      <c r="Z89" s="26"/>
    </row>
    <row r="90" spans="1:26" s="24" customFormat="1">
      <c r="A90" s="29" t="s">
        <v>164</v>
      </c>
      <c r="B90" s="361" t="s">
        <v>165</v>
      </c>
      <c r="C90" s="362"/>
      <c r="D90" s="363"/>
      <c r="E90" s="76">
        <v>1</v>
      </c>
      <c r="F90" s="76">
        <v>0</v>
      </c>
      <c r="G90" s="76">
        <v>0</v>
      </c>
      <c r="H90" s="76">
        <v>0</v>
      </c>
      <c r="I90" s="76">
        <v>0</v>
      </c>
      <c r="J90" s="23">
        <f t="shared" si="3"/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/>
      <c r="S90" s="23">
        <f t="shared" si="4"/>
        <v>0</v>
      </c>
      <c r="T90" s="23">
        <f t="shared" si="5"/>
        <v>1</v>
      </c>
      <c r="U90" s="26"/>
      <c r="V90" s="26">
        <v>0</v>
      </c>
      <c r="W90" s="26"/>
      <c r="X90" s="26"/>
      <c r="Y90" s="26"/>
      <c r="Z90" s="26"/>
    </row>
    <row r="91" spans="1:26" s="24" customFormat="1">
      <c r="A91" s="29" t="s">
        <v>166</v>
      </c>
      <c r="B91" s="361" t="s">
        <v>167</v>
      </c>
      <c r="C91" s="362"/>
      <c r="D91" s="363"/>
      <c r="E91" s="76">
        <f>SUM([2]Sheet1!AJ91+0)</f>
        <v>0</v>
      </c>
      <c r="F91" s="76">
        <v>0</v>
      </c>
      <c r="G91" s="76">
        <v>0</v>
      </c>
      <c r="H91" s="76">
        <v>0</v>
      </c>
      <c r="I91" s="76">
        <v>0</v>
      </c>
      <c r="J91" s="23">
        <f t="shared" si="3"/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/>
      <c r="S91" s="23">
        <f t="shared" si="4"/>
        <v>0</v>
      </c>
      <c r="T91" s="23">
        <f t="shared" si="5"/>
        <v>0</v>
      </c>
      <c r="U91" s="26"/>
      <c r="V91" s="26">
        <v>0</v>
      </c>
      <c r="W91" s="26"/>
      <c r="X91" s="26"/>
      <c r="Y91" s="26"/>
      <c r="Z91" s="26"/>
    </row>
    <row r="92" spans="1:26" s="24" customFormat="1">
      <c r="A92" s="27" t="s">
        <v>168</v>
      </c>
      <c r="B92" s="361" t="s">
        <v>169</v>
      </c>
      <c r="C92" s="362"/>
      <c r="D92" s="363"/>
      <c r="E92" s="76"/>
      <c r="F92" s="76">
        <v>0</v>
      </c>
      <c r="G92" s="76">
        <v>0</v>
      </c>
      <c r="H92" s="76">
        <v>0</v>
      </c>
      <c r="I92" s="76">
        <v>0</v>
      </c>
      <c r="J92" s="23">
        <f t="shared" si="3"/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/>
      <c r="S92" s="23">
        <f t="shared" si="4"/>
        <v>0</v>
      </c>
      <c r="T92" s="23">
        <f t="shared" si="5"/>
        <v>0</v>
      </c>
      <c r="U92" s="26"/>
      <c r="V92" s="26">
        <v>0</v>
      </c>
      <c r="W92" s="26"/>
      <c r="X92" s="26"/>
      <c r="Y92" s="26"/>
      <c r="Z92" s="26"/>
    </row>
    <row r="93" spans="1:26" s="24" customFormat="1">
      <c r="A93" s="27" t="s">
        <v>170</v>
      </c>
      <c r="B93" s="361" t="s">
        <v>171</v>
      </c>
      <c r="C93" s="362"/>
      <c r="D93" s="363"/>
      <c r="E93" s="76">
        <f>SUM([2]Sheet1!AJ93+0)</f>
        <v>0</v>
      </c>
      <c r="F93" s="76">
        <v>0</v>
      </c>
      <c r="G93" s="76">
        <v>0</v>
      </c>
      <c r="H93" s="76">
        <v>0</v>
      </c>
      <c r="I93" s="76">
        <v>0</v>
      </c>
      <c r="J93" s="23">
        <f t="shared" si="3"/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/>
      <c r="S93" s="23">
        <f t="shared" si="4"/>
        <v>0</v>
      </c>
      <c r="T93" s="23">
        <f t="shared" si="5"/>
        <v>0</v>
      </c>
      <c r="U93" s="26"/>
      <c r="V93" s="26">
        <v>0</v>
      </c>
      <c r="W93" s="26"/>
      <c r="X93" s="26"/>
      <c r="Y93" s="26"/>
      <c r="Z93" s="26"/>
    </row>
    <row r="94" spans="1:26" s="24" customFormat="1">
      <c r="A94" s="27" t="s">
        <v>172</v>
      </c>
      <c r="B94" s="361" t="s">
        <v>173</v>
      </c>
      <c r="C94" s="362"/>
      <c r="D94" s="363"/>
      <c r="E94" s="76">
        <f>SUM([2]Sheet1!AJ94+0)</f>
        <v>0</v>
      </c>
      <c r="F94" s="76">
        <v>0</v>
      </c>
      <c r="G94" s="76">
        <v>0</v>
      </c>
      <c r="H94" s="76">
        <v>0</v>
      </c>
      <c r="I94" s="76">
        <v>0</v>
      </c>
      <c r="J94" s="23">
        <f t="shared" si="3"/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/>
      <c r="S94" s="23">
        <f t="shared" si="4"/>
        <v>0</v>
      </c>
      <c r="T94" s="23">
        <f t="shared" si="5"/>
        <v>0</v>
      </c>
      <c r="U94" s="26"/>
      <c r="V94" s="26">
        <v>0</v>
      </c>
      <c r="W94" s="26"/>
      <c r="X94" s="26"/>
      <c r="Y94" s="26"/>
      <c r="Z94" s="26"/>
    </row>
    <row r="95" spans="1:26" s="24" customFormat="1">
      <c r="A95" s="27" t="s">
        <v>174</v>
      </c>
      <c r="B95" s="355" t="s">
        <v>175</v>
      </c>
      <c r="C95" s="356"/>
      <c r="D95" s="357"/>
      <c r="E95" s="76">
        <f>SUM([2]Sheet1!AJ95+0)</f>
        <v>0</v>
      </c>
      <c r="F95" s="76">
        <v>0</v>
      </c>
      <c r="G95" s="76">
        <v>0</v>
      </c>
      <c r="H95" s="76">
        <v>0</v>
      </c>
      <c r="I95" s="76">
        <v>0</v>
      </c>
      <c r="J95" s="23">
        <f t="shared" si="3"/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/>
      <c r="S95" s="23">
        <f t="shared" si="4"/>
        <v>0</v>
      </c>
      <c r="T95" s="23">
        <f t="shared" si="5"/>
        <v>0</v>
      </c>
      <c r="U95" s="26"/>
      <c r="V95" s="26">
        <v>0</v>
      </c>
      <c r="W95" s="26"/>
      <c r="X95" s="26"/>
      <c r="Y95" s="26"/>
      <c r="Z95" s="26"/>
    </row>
    <row r="96" spans="1:26" s="24" customFormat="1">
      <c r="A96" s="27" t="s">
        <v>176</v>
      </c>
      <c r="B96" s="355" t="s">
        <v>177</v>
      </c>
      <c r="C96" s="356"/>
      <c r="D96" s="357"/>
      <c r="E96" s="76">
        <f>SUM([2]Sheet1!AJ96+0)</f>
        <v>0</v>
      </c>
      <c r="F96" s="76">
        <v>0</v>
      </c>
      <c r="G96" s="76">
        <v>0</v>
      </c>
      <c r="H96" s="76">
        <v>0</v>
      </c>
      <c r="I96" s="76">
        <v>0</v>
      </c>
      <c r="J96" s="23">
        <f t="shared" si="3"/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/>
      <c r="S96" s="23">
        <f t="shared" si="4"/>
        <v>0</v>
      </c>
      <c r="T96" s="23">
        <f t="shared" si="5"/>
        <v>0</v>
      </c>
      <c r="U96" s="26"/>
      <c r="V96" s="26">
        <v>0</v>
      </c>
      <c r="W96" s="26"/>
      <c r="X96" s="26"/>
      <c r="Y96" s="26"/>
      <c r="Z96" s="26"/>
    </row>
    <row r="97" spans="1:26" s="24" customFormat="1">
      <c r="A97" s="27" t="s">
        <v>178</v>
      </c>
      <c r="B97" s="361" t="s">
        <v>179</v>
      </c>
      <c r="C97" s="362"/>
      <c r="D97" s="363"/>
      <c r="E97" s="76">
        <f>SUM([2]Sheet1!AJ97+0)</f>
        <v>0</v>
      </c>
      <c r="F97" s="76">
        <v>0</v>
      </c>
      <c r="G97" s="76">
        <v>0</v>
      </c>
      <c r="H97" s="76">
        <v>0</v>
      </c>
      <c r="I97" s="76">
        <v>0</v>
      </c>
      <c r="J97" s="23">
        <f t="shared" si="3"/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/>
      <c r="S97" s="23">
        <f t="shared" si="4"/>
        <v>0</v>
      </c>
      <c r="T97" s="23">
        <f t="shared" si="5"/>
        <v>0</v>
      </c>
      <c r="U97" s="26"/>
      <c r="V97" s="26">
        <v>0</v>
      </c>
      <c r="W97" s="26"/>
      <c r="X97" s="26"/>
      <c r="Y97" s="26"/>
      <c r="Z97" s="26"/>
    </row>
    <row r="98" spans="1:26" s="24" customFormat="1">
      <c r="A98" s="27" t="s">
        <v>180</v>
      </c>
      <c r="B98" s="355" t="s">
        <v>181</v>
      </c>
      <c r="C98" s="356"/>
      <c r="D98" s="357"/>
      <c r="E98" s="76">
        <f>SUM([2]Sheet1!AJ98+0)</f>
        <v>0</v>
      </c>
      <c r="F98" s="76">
        <v>0</v>
      </c>
      <c r="G98" s="76">
        <v>0</v>
      </c>
      <c r="H98" s="76">
        <v>0</v>
      </c>
      <c r="I98" s="76">
        <v>0</v>
      </c>
      <c r="J98" s="23">
        <f t="shared" si="3"/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/>
      <c r="S98" s="23">
        <f t="shared" si="4"/>
        <v>0</v>
      </c>
      <c r="T98" s="23">
        <f t="shared" si="5"/>
        <v>0</v>
      </c>
      <c r="U98" s="26"/>
      <c r="V98" s="26">
        <v>0</v>
      </c>
      <c r="W98" s="26"/>
      <c r="X98" s="26"/>
      <c r="Y98" s="26"/>
      <c r="Z98" s="26"/>
    </row>
    <row r="99" spans="1:26" s="24" customFormat="1">
      <c r="A99" s="27" t="s">
        <v>182</v>
      </c>
      <c r="B99" s="355" t="s">
        <v>183</v>
      </c>
      <c r="C99" s="356"/>
      <c r="D99" s="357"/>
      <c r="E99" s="76">
        <f>SUM([2]Sheet1!AJ99+0)</f>
        <v>0</v>
      </c>
      <c r="F99" s="76">
        <v>0</v>
      </c>
      <c r="G99" s="76">
        <v>0</v>
      </c>
      <c r="H99" s="76">
        <v>0</v>
      </c>
      <c r="I99" s="76">
        <v>0</v>
      </c>
      <c r="J99" s="23">
        <f t="shared" si="3"/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/>
      <c r="S99" s="23">
        <f t="shared" si="4"/>
        <v>0</v>
      </c>
      <c r="T99" s="23">
        <f t="shared" si="5"/>
        <v>0</v>
      </c>
      <c r="U99" s="26"/>
      <c r="V99" s="26">
        <v>0</v>
      </c>
      <c r="W99" s="26"/>
      <c r="X99" s="26"/>
      <c r="Y99" s="26"/>
      <c r="Z99" s="26"/>
    </row>
    <row r="100" spans="1:26" s="24" customFormat="1">
      <c r="A100" s="27" t="s">
        <v>184</v>
      </c>
      <c r="B100" s="355" t="s">
        <v>185</v>
      </c>
      <c r="C100" s="356"/>
      <c r="D100" s="357"/>
      <c r="E100" s="76">
        <f>SUM([2]Sheet1!AJ100+0)</f>
        <v>0</v>
      </c>
      <c r="F100" s="76">
        <v>0</v>
      </c>
      <c r="G100" s="76">
        <v>0</v>
      </c>
      <c r="H100" s="76">
        <v>0</v>
      </c>
      <c r="I100" s="76">
        <v>0</v>
      </c>
      <c r="J100" s="23">
        <f t="shared" si="3"/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/>
      <c r="S100" s="23">
        <f t="shared" si="4"/>
        <v>0</v>
      </c>
      <c r="T100" s="23">
        <f t="shared" si="5"/>
        <v>0</v>
      </c>
      <c r="U100" s="26"/>
      <c r="V100" s="26">
        <v>0</v>
      </c>
      <c r="W100" s="26"/>
      <c r="X100" s="26"/>
      <c r="Y100" s="26"/>
      <c r="Z100" s="26"/>
    </row>
    <row r="101" spans="1:26" s="24" customFormat="1">
      <c r="A101" s="27" t="s">
        <v>186</v>
      </c>
      <c r="B101" s="355" t="s">
        <v>187</v>
      </c>
      <c r="C101" s="356"/>
      <c r="D101" s="357"/>
      <c r="E101" s="76">
        <f>SUM([2]Sheet1!AJ101+0)</f>
        <v>0</v>
      </c>
      <c r="F101" s="76">
        <v>0</v>
      </c>
      <c r="G101" s="76">
        <v>0</v>
      </c>
      <c r="H101" s="76">
        <v>0</v>
      </c>
      <c r="I101" s="76">
        <v>0</v>
      </c>
      <c r="J101" s="23">
        <f t="shared" si="3"/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/>
      <c r="S101" s="23">
        <f t="shared" si="4"/>
        <v>0</v>
      </c>
      <c r="T101" s="23">
        <f t="shared" si="5"/>
        <v>0</v>
      </c>
      <c r="U101" s="26"/>
      <c r="V101" s="26">
        <v>0</v>
      </c>
      <c r="W101" s="26"/>
      <c r="X101" s="26"/>
      <c r="Y101" s="26"/>
      <c r="Z101" s="26"/>
    </row>
    <row r="102" spans="1:26" s="24" customFormat="1">
      <c r="A102" s="27" t="s">
        <v>188</v>
      </c>
      <c r="B102" s="355" t="s">
        <v>189</v>
      </c>
      <c r="C102" s="356"/>
      <c r="D102" s="357"/>
      <c r="E102" s="76">
        <f>SUM([2]Sheet1!AJ102+0)</f>
        <v>0</v>
      </c>
      <c r="F102" s="76">
        <v>0</v>
      </c>
      <c r="G102" s="76">
        <v>0</v>
      </c>
      <c r="H102" s="76">
        <v>0</v>
      </c>
      <c r="I102" s="76">
        <v>0</v>
      </c>
      <c r="J102" s="23">
        <f t="shared" si="3"/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/>
      <c r="S102" s="23">
        <f t="shared" si="4"/>
        <v>0</v>
      </c>
      <c r="T102" s="23">
        <f t="shared" si="5"/>
        <v>0</v>
      </c>
      <c r="U102" s="26"/>
      <c r="V102" s="26">
        <v>0</v>
      </c>
      <c r="W102" s="26"/>
      <c r="X102" s="26"/>
      <c r="Y102" s="26"/>
      <c r="Z102" s="26"/>
    </row>
    <row r="103" spans="1:26" s="24" customFormat="1">
      <c r="A103" s="27" t="s">
        <v>190</v>
      </c>
      <c r="B103" s="355" t="s">
        <v>191</v>
      </c>
      <c r="C103" s="356"/>
      <c r="D103" s="357"/>
      <c r="E103" s="76">
        <f>SUM([2]Sheet1!AJ103+0)</f>
        <v>0</v>
      </c>
      <c r="F103" s="76">
        <v>0</v>
      </c>
      <c r="G103" s="76">
        <v>0</v>
      </c>
      <c r="H103" s="76">
        <v>0</v>
      </c>
      <c r="I103" s="76">
        <v>0</v>
      </c>
      <c r="J103" s="23">
        <f t="shared" si="3"/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/>
      <c r="S103" s="23">
        <f t="shared" si="4"/>
        <v>0</v>
      </c>
      <c r="T103" s="23">
        <f t="shared" si="5"/>
        <v>0</v>
      </c>
      <c r="U103" s="26"/>
      <c r="V103" s="26">
        <v>0</v>
      </c>
      <c r="W103" s="26"/>
      <c r="X103" s="26"/>
      <c r="Y103" s="26"/>
      <c r="Z103" s="26"/>
    </row>
    <row r="104" spans="1:26" s="24" customFormat="1">
      <c r="A104" s="27" t="s">
        <v>192</v>
      </c>
      <c r="B104" s="355" t="s">
        <v>193</v>
      </c>
      <c r="C104" s="356"/>
      <c r="D104" s="357"/>
      <c r="E104" s="76">
        <f>SUM([2]Sheet1!AJ104+0)</f>
        <v>0</v>
      </c>
      <c r="F104" s="76">
        <v>0</v>
      </c>
      <c r="G104" s="76">
        <v>0</v>
      </c>
      <c r="H104" s="76">
        <v>0</v>
      </c>
      <c r="I104" s="76">
        <v>0</v>
      </c>
      <c r="J104" s="23">
        <f t="shared" si="3"/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/>
      <c r="S104" s="23">
        <f t="shared" si="4"/>
        <v>0</v>
      </c>
      <c r="T104" s="23">
        <f t="shared" si="5"/>
        <v>0</v>
      </c>
      <c r="U104" s="26"/>
      <c r="V104" s="26">
        <v>0</v>
      </c>
      <c r="W104" s="26"/>
      <c r="X104" s="26"/>
      <c r="Y104" s="26"/>
      <c r="Z104" s="26"/>
    </row>
    <row r="105" spans="1:26" s="24" customFormat="1">
      <c r="A105" s="27" t="s">
        <v>194</v>
      </c>
      <c r="B105" s="355" t="s">
        <v>195</v>
      </c>
      <c r="C105" s="356"/>
      <c r="D105" s="357"/>
      <c r="E105" s="76">
        <f>SUM([2]Sheet1!AJ105+0)</f>
        <v>0</v>
      </c>
      <c r="F105" s="76">
        <v>0</v>
      </c>
      <c r="G105" s="76">
        <v>0</v>
      </c>
      <c r="H105" s="76">
        <v>0</v>
      </c>
      <c r="I105" s="76">
        <v>0</v>
      </c>
      <c r="J105" s="23">
        <f t="shared" si="3"/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/>
      <c r="S105" s="23">
        <f t="shared" si="4"/>
        <v>0</v>
      </c>
      <c r="T105" s="23">
        <f t="shared" si="5"/>
        <v>0</v>
      </c>
      <c r="U105" s="26"/>
      <c r="V105" s="26">
        <v>0</v>
      </c>
      <c r="W105" s="26"/>
      <c r="X105" s="26"/>
      <c r="Y105" s="26"/>
      <c r="Z105" s="26"/>
    </row>
    <row r="106" spans="1:26" s="24" customFormat="1">
      <c r="A106" s="27" t="s">
        <v>196</v>
      </c>
      <c r="B106" s="355" t="s">
        <v>197</v>
      </c>
      <c r="C106" s="356"/>
      <c r="D106" s="357"/>
      <c r="E106" s="76">
        <v>1</v>
      </c>
      <c r="F106" s="76">
        <v>0</v>
      </c>
      <c r="G106" s="76">
        <v>0</v>
      </c>
      <c r="H106" s="76">
        <v>0</v>
      </c>
      <c r="I106" s="76">
        <v>0</v>
      </c>
      <c r="J106" s="23">
        <f t="shared" si="3"/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/>
      <c r="S106" s="23">
        <f t="shared" si="4"/>
        <v>0</v>
      </c>
      <c r="T106" s="23">
        <f t="shared" si="5"/>
        <v>1</v>
      </c>
      <c r="U106" s="26"/>
      <c r="V106" s="26">
        <v>0</v>
      </c>
      <c r="W106" s="26"/>
      <c r="X106" s="26"/>
      <c r="Y106" s="26"/>
      <c r="Z106" s="26"/>
    </row>
    <row r="107" spans="1:26" s="24" customFormat="1">
      <c r="A107" s="27" t="s">
        <v>198</v>
      </c>
      <c r="B107" s="361" t="s">
        <v>199</v>
      </c>
      <c r="C107" s="362"/>
      <c r="D107" s="363"/>
      <c r="E107" s="76">
        <f>SUM([2]Sheet1!AJ107+0)</f>
        <v>0</v>
      </c>
      <c r="F107" s="76">
        <v>0</v>
      </c>
      <c r="G107" s="76">
        <v>0</v>
      </c>
      <c r="H107" s="76">
        <v>0</v>
      </c>
      <c r="I107" s="76">
        <v>0</v>
      </c>
      <c r="J107" s="23">
        <f t="shared" si="3"/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/>
      <c r="S107" s="23">
        <f t="shared" si="4"/>
        <v>0</v>
      </c>
      <c r="T107" s="23">
        <f t="shared" si="5"/>
        <v>0</v>
      </c>
      <c r="U107" s="26"/>
      <c r="V107" s="26">
        <v>0</v>
      </c>
      <c r="W107" s="26"/>
      <c r="X107" s="26"/>
      <c r="Y107" s="26"/>
      <c r="Z107" s="26"/>
    </row>
    <row r="108" spans="1:26" s="24" customFormat="1">
      <c r="A108" s="27" t="s">
        <v>200</v>
      </c>
      <c r="B108" s="361" t="s">
        <v>201</v>
      </c>
      <c r="C108" s="362"/>
      <c r="D108" s="363"/>
      <c r="E108" s="76"/>
      <c r="F108" s="76">
        <v>0</v>
      </c>
      <c r="G108" s="76">
        <v>0</v>
      </c>
      <c r="H108" s="76">
        <v>0</v>
      </c>
      <c r="I108" s="76">
        <v>0</v>
      </c>
      <c r="J108" s="23">
        <f t="shared" si="3"/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/>
      <c r="S108" s="23">
        <f t="shared" si="4"/>
        <v>0</v>
      </c>
      <c r="T108" s="23">
        <f t="shared" si="5"/>
        <v>0</v>
      </c>
      <c r="U108" s="26"/>
      <c r="V108" s="26">
        <v>0</v>
      </c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76">
        <v>1</v>
      </c>
      <c r="F109" s="76">
        <v>0</v>
      </c>
      <c r="G109" s="76">
        <v>0</v>
      </c>
      <c r="H109" s="76">
        <v>0</v>
      </c>
      <c r="I109" s="76">
        <v>0</v>
      </c>
      <c r="J109" s="23">
        <f t="shared" si="3"/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/>
      <c r="S109" s="23">
        <f t="shared" si="4"/>
        <v>0</v>
      </c>
      <c r="T109" s="23">
        <f t="shared" si="5"/>
        <v>1</v>
      </c>
      <c r="U109" s="26"/>
      <c r="V109" s="26">
        <v>0</v>
      </c>
      <c r="W109" s="26"/>
      <c r="X109" s="26"/>
      <c r="Y109" s="26"/>
      <c r="Z109" s="26"/>
    </row>
    <row r="110" spans="1:26" s="37" customFormat="1" ht="14.25">
      <c r="A110" s="21" t="s">
        <v>203</v>
      </c>
      <c r="B110" s="366" t="s">
        <v>204</v>
      </c>
      <c r="C110" s="367"/>
      <c r="D110" s="368"/>
      <c r="E110" s="76">
        <f>SUM([2]Sheet1!AJ110+0)</f>
        <v>0</v>
      </c>
      <c r="F110" s="22">
        <v>0</v>
      </c>
      <c r="G110" s="22">
        <v>0</v>
      </c>
      <c r="H110" s="22">
        <v>0</v>
      </c>
      <c r="I110" s="22">
        <v>0</v>
      </c>
      <c r="J110" s="23">
        <f t="shared" si="3"/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/>
      <c r="S110" s="23">
        <f t="shared" si="4"/>
        <v>0</v>
      </c>
      <c r="T110" s="23">
        <f t="shared" si="5"/>
        <v>0</v>
      </c>
      <c r="U110" s="23"/>
      <c r="V110" s="23">
        <v>0</v>
      </c>
      <c r="W110" s="23"/>
      <c r="X110" s="23"/>
      <c r="Y110" s="23"/>
      <c r="Z110" s="23"/>
    </row>
    <row r="111" spans="1:26" s="24" customFormat="1">
      <c r="A111" s="27" t="s">
        <v>205</v>
      </c>
      <c r="B111" s="361" t="s">
        <v>206</v>
      </c>
      <c r="C111" s="362"/>
      <c r="D111" s="363"/>
      <c r="E111" s="76"/>
      <c r="F111" s="76">
        <v>0</v>
      </c>
      <c r="G111" s="76">
        <v>0</v>
      </c>
      <c r="H111" s="76">
        <v>0</v>
      </c>
      <c r="I111" s="76">
        <v>0</v>
      </c>
      <c r="J111" s="23">
        <f t="shared" si="3"/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/>
      <c r="S111" s="23">
        <f t="shared" si="4"/>
        <v>0</v>
      </c>
      <c r="T111" s="23">
        <f t="shared" si="5"/>
        <v>0</v>
      </c>
      <c r="U111" s="26"/>
      <c r="V111" s="26">
        <v>0</v>
      </c>
      <c r="W111" s="26"/>
      <c r="X111" s="26"/>
      <c r="Y111" s="26"/>
      <c r="Z111" s="26"/>
    </row>
    <row r="112" spans="1:26" s="24" customFormat="1">
      <c r="A112" s="27" t="s">
        <v>207</v>
      </c>
      <c r="B112" s="361" t="s">
        <v>208</v>
      </c>
      <c r="C112" s="362"/>
      <c r="D112" s="363"/>
      <c r="E112" s="76">
        <f>SUM([2]Sheet1!AJ112+0)</f>
        <v>0</v>
      </c>
      <c r="F112" s="76">
        <v>0</v>
      </c>
      <c r="G112" s="76">
        <v>0</v>
      </c>
      <c r="H112" s="76">
        <v>0</v>
      </c>
      <c r="I112" s="76">
        <v>0</v>
      </c>
      <c r="J112" s="23">
        <f t="shared" si="3"/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/>
      <c r="S112" s="23">
        <f t="shared" si="4"/>
        <v>0</v>
      </c>
      <c r="T112" s="23">
        <f t="shared" si="5"/>
        <v>0</v>
      </c>
      <c r="U112" s="26"/>
      <c r="V112" s="26">
        <v>0</v>
      </c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76">
        <f>SUM([2]Sheet1!AJ113+0)</f>
        <v>0</v>
      </c>
      <c r="F113" s="76">
        <v>0</v>
      </c>
      <c r="G113" s="76">
        <v>0</v>
      </c>
      <c r="H113" s="76">
        <v>0</v>
      </c>
      <c r="I113" s="76">
        <v>0</v>
      </c>
      <c r="J113" s="23">
        <f t="shared" si="3"/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/>
      <c r="S113" s="23">
        <f t="shared" si="4"/>
        <v>0</v>
      </c>
      <c r="T113" s="23">
        <f t="shared" si="5"/>
        <v>0</v>
      </c>
      <c r="U113" s="26"/>
      <c r="V113" s="26">
        <v>0</v>
      </c>
      <c r="W113" s="26"/>
      <c r="X113" s="26"/>
      <c r="Y113" s="26"/>
      <c r="Z113" s="26"/>
    </row>
    <row r="114" spans="1:26" s="36" customFormat="1" ht="14.25">
      <c r="A114" s="21" t="s">
        <v>210</v>
      </c>
      <c r="B114" s="366" t="s">
        <v>211</v>
      </c>
      <c r="C114" s="367"/>
      <c r="D114" s="368"/>
      <c r="E114" s="76"/>
      <c r="F114" s="22">
        <v>0</v>
      </c>
      <c r="G114" s="22">
        <v>0</v>
      </c>
      <c r="H114" s="22">
        <v>0</v>
      </c>
      <c r="I114" s="22">
        <v>0</v>
      </c>
      <c r="J114" s="23">
        <f t="shared" si="3"/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/>
      <c r="S114" s="23">
        <f t="shared" si="4"/>
        <v>0</v>
      </c>
      <c r="T114" s="23">
        <f t="shared" si="5"/>
        <v>0</v>
      </c>
      <c r="U114" s="23"/>
      <c r="V114" s="23">
        <v>0</v>
      </c>
      <c r="W114" s="23"/>
      <c r="X114" s="23"/>
      <c r="Y114" s="23"/>
      <c r="Z114" s="23"/>
    </row>
    <row r="115" spans="1:26" s="24" customFormat="1">
      <c r="A115" s="27" t="s">
        <v>212</v>
      </c>
      <c r="B115" s="361" t="s">
        <v>213</v>
      </c>
      <c r="C115" s="362"/>
      <c r="D115" s="363"/>
      <c r="E115" s="76">
        <f>SUM([2]Sheet1!AJ115+0)</f>
        <v>0</v>
      </c>
      <c r="F115" s="76">
        <v>0</v>
      </c>
      <c r="G115" s="76">
        <v>0</v>
      </c>
      <c r="H115" s="76">
        <v>0</v>
      </c>
      <c r="I115" s="76">
        <v>0</v>
      </c>
      <c r="J115" s="23">
        <f t="shared" si="3"/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/>
      <c r="S115" s="23">
        <f t="shared" si="4"/>
        <v>0</v>
      </c>
      <c r="T115" s="23">
        <f t="shared" si="5"/>
        <v>0</v>
      </c>
      <c r="U115" s="26"/>
      <c r="V115" s="26">
        <v>0</v>
      </c>
      <c r="W115" s="26"/>
      <c r="X115" s="26"/>
      <c r="Y115" s="26"/>
      <c r="Z115" s="26"/>
    </row>
    <row r="116" spans="1:26" s="24" customFormat="1">
      <c r="A116" s="27" t="s">
        <v>214</v>
      </c>
      <c r="B116" s="361" t="s">
        <v>215</v>
      </c>
      <c r="C116" s="362"/>
      <c r="D116" s="363"/>
      <c r="E116" s="76">
        <f>SUM([2]Sheet1!AJ116+0)</f>
        <v>0</v>
      </c>
      <c r="F116" s="76">
        <v>0</v>
      </c>
      <c r="G116" s="76">
        <v>0</v>
      </c>
      <c r="H116" s="76">
        <v>0</v>
      </c>
      <c r="I116" s="76">
        <v>0</v>
      </c>
      <c r="J116" s="23">
        <f t="shared" si="3"/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/>
      <c r="S116" s="23">
        <f t="shared" si="4"/>
        <v>0</v>
      </c>
      <c r="T116" s="23">
        <f t="shared" si="5"/>
        <v>0</v>
      </c>
      <c r="U116" s="26"/>
      <c r="V116" s="26">
        <v>0</v>
      </c>
      <c r="W116" s="26"/>
      <c r="X116" s="26"/>
      <c r="Y116" s="26"/>
      <c r="Z116" s="26"/>
    </row>
    <row r="117" spans="1:26" s="24" customFormat="1">
      <c r="A117" s="27" t="s">
        <v>216</v>
      </c>
      <c r="B117" s="361" t="s">
        <v>217</v>
      </c>
      <c r="C117" s="362"/>
      <c r="D117" s="363"/>
      <c r="E117" s="76">
        <f>SUM([2]Sheet1!AJ117+0)</f>
        <v>0</v>
      </c>
      <c r="F117" s="76">
        <v>0</v>
      </c>
      <c r="G117" s="76">
        <v>0</v>
      </c>
      <c r="H117" s="76">
        <v>0</v>
      </c>
      <c r="I117" s="76">
        <v>0</v>
      </c>
      <c r="J117" s="23">
        <f t="shared" si="3"/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/>
      <c r="S117" s="23">
        <f t="shared" si="4"/>
        <v>0</v>
      </c>
      <c r="T117" s="23">
        <f t="shared" si="5"/>
        <v>0</v>
      </c>
      <c r="U117" s="26"/>
      <c r="V117" s="26">
        <v>0</v>
      </c>
      <c r="W117" s="26"/>
      <c r="X117" s="26"/>
      <c r="Y117" s="26"/>
      <c r="Z117" s="26"/>
    </row>
    <row r="118" spans="1:26" s="24" customFormat="1">
      <c r="A118" s="27" t="s">
        <v>218</v>
      </c>
      <c r="B118" s="361" t="s">
        <v>219</v>
      </c>
      <c r="C118" s="362"/>
      <c r="D118" s="363"/>
      <c r="E118" s="76">
        <f>SUM([2]Sheet1!AJ118+0)</f>
        <v>0</v>
      </c>
      <c r="F118" s="76">
        <v>0</v>
      </c>
      <c r="G118" s="76">
        <v>0</v>
      </c>
      <c r="H118" s="76">
        <v>0</v>
      </c>
      <c r="I118" s="76">
        <v>0</v>
      </c>
      <c r="J118" s="23">
        <f t="shared" si="3"/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/>
      <c r="S118" s="23">
        <f t="shared" si="4"/>
        <v>0</v>
      </c>
      <c r="T118" s="23">
        <f t="shared" si="5"/>
        <v>0</v>
      </c>
      <c r="U118" s="26"/>
      <c r="V118" s="26">
        <v>0</v>
      </c>
      <c r="W118" s="26"/>
      <c r="X118" s="26"/>
      <c r="Y118" s="26"/>
      <c r="Z118" s="26"/>
    </row>
    <row r="119" spans="1:26" s="24" customFormat="1">
      <c r="A119" s="27" t="s">
        <v>220</v>
      </c>
      <c r="B119" s="361" t="s">
        <v>221</v>
      </c>
      <c r="C119" s="362"/>
      <c r="D119" s="363"/>
      <c r="E119" s="76">
        <f>SUM([2]Sheet1!AJ119+0)</f>
        <v>0</v>
      </c>
      <c r="F119" s="76">
        <v>0</v>
      </c>
      <c r="G119" s="76">
        <v>0</v>
      </c>
      <c r="H119" s="76">
        <v>0</v>
      </c>
      <c r="I119" s="76">
        <v>0</v>
      </c>
      <c r="J119" s="23">
        <f t="shared" si="3"/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/>
      <c r="S119" s="23">
        <f t="shared" si="4"/>
        <v>0</v>
      </c>
      <c r="T119" s="23">
        <f t="shared" si="5"/>
        <v>0</v>
      </c>
      <c r="U119" s="26"/>
      <c r="V119" s="26">
        <v>0</v>
      </c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76">
        <v>6</v>
      </c>
      <c r="F120" s="76">
        <v>0</v>
      </c>
      <c r="G120" s="76">
        <v>0</v>
      </c>
      <c r="H120" s="76">
        <v>0</v>
      </c>
      <c r="I120" s="76">
        <v>0</v>
      </c>
      <c r="J120" s="23">
        <f t="shared" si="3"/>
        <v>1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/>
      <c r="S120" s="23">
        <f t="shared" si="4"/>
        <v>1</v>
      </c>
      <c r="T120" s="23">
        <f t="shared" si="5"/>
        <v>5</v>
      </c>
      <c r="U120" s="26"/>
      <c r="V120" s="26">
        <v>0</v>
      </c>
      <c r="W120" s="26"/>
      <c r="X120" s="26"/>
      <c r="Y120" s="26"/>
      <c r="Z120" s="26"/>
    </row>
    <row r="121" spans="1:26" s="36" customFormat="1" ht="14.25">
      <c r="A121" s="21" t="s">
        <v>223</v>
      </c>
      <c r="B121" s="366" t="s">
        <v>224</v>
      </c>
      <c r="C121" s="367"/>
      <c r="D121" s="368"/>
      <c r="E121" s="76"/>
      <c r="F121" s="34">
        <v>0</v>
      </c>
      <c r="G121" s="34">
        <v>0</v>
      </c>
      <c r="H121" s="34">
        <v>0</v>
      </c>
      <c r="I121" s="34">
        <v>0</v>
      </c>
      <c r="J121" s="23">
        <f t="shared" si="3"/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/>
      <c r="S121" s="23">
        <f t="shared" si="4"/>
        <v>0</v>
      </c>
      <c r="T121" s="23">
        <f t="shared" si="5"/>
        <v>0</v>
      </c>
      <c r="U121" s="35"/>
      <c r="V121" s="35">
        <v>0</v>
      </c>
      <c r="W121" s="35"/>
      <c r="X121" s="35"/>
      <c r="Y121" s="35"/>
      <c r="Z121" s="35"/>
    </row>
    <row r="122" spans="1:26" s="32" customFormat="1" ht="14.25">
      <c r="A122" s="29" t="s">
        <v>225</v>
      </c>
      <c r="B122" s="374" t="s">
        <v>226</v>
      </c>
      <c r="C122" s="375"/>
      <c r="D122" s="376"/>
      <c r="E122" s="76">
        <v>160</v>
      </c>
      <c r="F122" s="78">
        <v>88</v>
      </c>
      <c r="G122" s="78">
        <v>69</v>
      </c>
      <c r="H122" s="78">
        <v>19</v>
      </c>
      <c r="I122" s="78">
        <v>0</v>
      </c>
      <c r="J122" s="23">
        <f t="shared" si="3"/>
        <v>23</v>
      </c>
      <c r="K122" s="31">
        <v>11</v>
      </c>
      <c r="L122" s="31">
        <v>4</v>
      </c>
      <c r="M122" s="80">
        <v>7</v>
      </c>
      <c r="N122" s="80">
        <v>1</v>
      </c>
      <c r="O122" s="80">
        <v>0</v>
      </c>
      <c r="P122" s="80">
        <v>1</v>
      </c>
      <c r="Q122" s="80">
        <v>0</v>
      </c>
      <c r="R122" s="80"/>
      <c r="S122" s="23">
        <f t="shared" si="4"/>
        <v>23</v>
      </c>
      <c r="T122" s="23">
        <f t="shared" si="5"/>
        <v>206</v>
      </c>
      <c r="U122" s="80"/>
      <c r="V122" s="31">
        <v>1</v>
      </c>
      <c r="W122" s="31"/>
      <c r="X122" s="31"/>
      <c r="Y122" s="31"/>
      <c r="Z122" s="31"/>
    </row>
    <row r="123" spans="1:26" s="32" customFormat="1" ht="14.25">
      <c r="A123" s="29" t="s">
        <v>227</v>
      </c>
      <c r="B123" s="374" t="s">
        <v>228</v>
      </c>
      <c r="C123" s="375"/>
      <c r="D123" s="376"/>
      <c r="E123" s="76">
        <v>4</v>
      </c>
      <c r="F123" s="78">
        <v>0</v>
      </c>
      <c r="G123" s="78">
        <v>0</v>
      </c>
      <c r="H123" s="78">
        <v>0</v>
      </c>
      <c r="I123" s="78">
        <v>0</v>
      </c>
      <c r="J123" s="23">
        <f t="shared" si="3"/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/>
      <c r="S123" s="23">
        <f t="shared" si="4"/>
        <v>0</v>
      </c>
      <c r="T123" s="23">
        <f t="shared" si="5"/>
        <v>4</v>
      </c>
      <c r="U123" s="31"/>
      <c r="V123" s="31">
        <v>0</v>
      </c>
      <c r="W123" s="31"/>
      <c r="X123" s="31"/>
      <c r="Y123" s="31"/>
      <c r="Z123" s="31"/>
    </row>
    <row r="124" spans="1:26" s="32" customFormat="1" ht="14.25">
      <c r="A124" s="29" t="s">
        <v>229</v>
      </c>
      <c r="B124" s="374" t="s">
        <v>230</v>
      </c>
      <c r="C124" s="377"/>
      <c r="D124" s="378"/>
      <c r="E124" s="76">
        <v>29</v>
      </c>
      <c r="F124" s="78">
        <v>2</v>
      </c>
      <c r="G124" s="78">
        <v>1</v>
      </c>
      <c r="H124" s="78">
        <v>1</v>
      </c>
      <c r="I124" s="78">
        <v>0</v>
      </c>
      <c r="J124" s="23">
        <f t="shared" si="3"/>
        <v>5</v>
      </c>
      <c r="K124" s="31">
        <v>0</v>
      </c>
      <c r="L124" s="31">
        <v>2</v>
      </c>
      <c r="M124" s="31">
        <v>3</v>
      </c>
      <c r="N124" s="31">
        <v>0</v>
      </c>
      <c r="O124" s="31">
        <v>0</v>
      </c>
      <c r="P124" s="31">
        <v>0</v>
      </c>
      <c r="Q124" s="31">
        <v>0</v>
      </c>
      <c r="R124" s="31"/>
      <c r="S124" s="23">
        <f t="shared" si="4"/>
        <v>5</v>
      </c>
      <c r="T124" s="23">
        <f t="shared" si="5"/>
        <v>25</v>
      </c>
      <c r="U124" s="31"/>
      <c r="V124" s="31">
        <v>0</v>
      </c>
      <c r="W124" s="31"/>
      <c r="X124" s="31"/>
      <c r="Y124" s="31"/>
      <c r="Z124" s="31"/>
    </row>
    <row r="125" spans="1:26" s="32" customFormat="1" ht="14.25">
      <c r="A125" s="29" t="s">
        <v>231</v>
      </c>
      <c r="B125" s="374" t="s">
        <v>232</v>
      </c>
      <c r="C125" s="377"/>
      <c r="D125" s="378"/>
      <c r="E125" s="76"/>
      <c r="F125" s="78">
        <v>0</v>
      </c>
      <c r="G125" s="78">
        <v>0</v>
      </c>
      <c r="H125" s="78">
        <v>0</v>
      </c>
      <c r="I125" s="78">
        <v>0</v>
      </c>
      <c r="J125" s="23">
        <f t="shared" si="3"/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/>
      <c r="S125" s="23">
        <f t="shared" si="4"/>
        <v>0</v>
      </c>
      <c r="T125" s="23">
        <f t="shared" si="5"/>
        <v>0</v>
      </c>
      <c r="U125" s="31"/>
      <c r="V125" s="31">
        <v>0</v>
      </c>
      <c r="W125" s="31"/>
      <c r="X125" s="31"/>
      <c r="Y125" s="31"/>
      <c r="Z125" s="31"/>
    </row>
    <row r="126" spans="1:26" s="32" customFormat="1" ht="14.25">
      <c r="A126" s="29" t="s">
        <v>233</v>
      </c>
      <c r="B126" s="374" t="s">
        <v>234</v>
      </c>
      <c r="C126" s="375"/>
      <c r="D126" s="376"/>
      <c r="E126" s="76"/>
      <c r="F126" s="78">
        <v>0</v>
      </c>
      <c r="G126" s="78">
        <v>0</v>
      </c>
      <c r="H126" s="78">
        <v>0</v>
      </c>
      <c r="I126" s="78">
        <v>0</v>
      </c>
      <c r="J126" s="23">
        <f t="shared" si="3"/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/>
      <c r="S126" s="23">
        <f t="shared" si="4"/>
        <v>0</v>
      </c>
      <c r="T126" s="23">
        <f t="shared" si="5"/>
        <v>0</v>
      </c>
      <c r="U126" s="31"/>
      <c r="V126" s="31">
        <v>0</v>
      </c>
      <c r="W126" s="31"/>
      <c r="X126" s="31"/>
      <c r="Y126" s="31"/>
      <c r="Z126" s="31"/>
    </row>
    <row r="127" spans="1:26" s="32" customFormat="1" ht="14.25">
      <c r="A127" s="29" t="s">
        <v>235</v>
      </c>
      <c r="B127" s="374" t="s">
        <v>236</v>
      </c>
      <c r="C127" s="375"/>
      <c r="D127" s="376"/>
      <c r="E127" s="76">
        <f>SUM([2]Sheet1!AJ127+0)</f>
        <v>0</v>
      </c>
      <c r="F127" s="78">
        <v>0</v>
      </c>
      <c r="G127" s="78">
        <v>0</v>
      </c>
      <c r="H127" s="78">
        <v>0</v>
      </c>
      <c r="I127" s="78">
        <v>0</v>
      </c>
      <c r="J127" s="23">
        <f t="shared" si="3"/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/>
      <c r="S127" s="23">
        <f t="shared" si="4"/>
        <v>0</v>
      </c>
      <c r="T127" s="23">
        <f t="shared" si="5"/>
        <v>0</v>
      </c>
      <c r="U127" s="31"/>
      <c r="V127" s="31">
        <v>0</v>
      </c>
      <c r="W127" s="31"/>
      <c r="X127" s="31"/>
      <c r="Y127" s="31"/>
      <c r="Z127" s="31"/>
    </row>
    <row r="128" spans="1:26" s="32" customFormat="1" ht="14.25">
      <c r="A128" s="29" t="s">
        <v>237</v>
      </c>
      <c r="B128" s="374" t="s">
        <v>238</v>
      </c>
      <c r="C128" s="375"/>
      <c r="D128" s="376"/>
      <c r="E128" s="76">
        <f>SUM([2]Sheet1!AJ128+0)</f>
        <v>0</v>
      </c>
      <c r="F128" s="78">
        <v>0</v>
      </c>
      <c r="G128" s="78">
        <v>0</v>
      </c>
      <c r="H128" s="78">
        <v>0</v>
      </c>
      <c r="I128" s="78">
        <v>0</v>
      </c>
      <c r="J128" s="23">
        <f t="shared" si="3"/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/>
      <c r="S128" s="23">
        <f t="shared" si="4"/>
        <v>0</v>
      </c>
      <c r="T128" s="23">
        <f t="shared" si="5"/>
        <v>0</v>
      </c>
      <c r="U128" s="31"/>
      <c r="V128" s="31">
        <v>0</v>
      </c>
      <c r="W128" s="31"/>
      <c r="X128" s="31"/>
      <c r="Y128" s="31"/>
      <c r="Z128" s="31"/>
    </row>
    <row r="129" spans="1:26" s="32" customFormat="1" ht="14.25">
      <c r="A129" s="29" t="s">
        <v>239</v>
      </c>
      <c r="B129" s="382" t="s">
        <v>63</v>
      </c>
      <c r="C129" s="383"/>
      <c r="D129" s="384"/>
      <c r="E129" s="76">
        <v>5</v>
      </c>
      <c r="F129" s="78">
        <v>0</v>
      </c>
      <c r="G129" s="78">
        <v>0</v>
      </c>
      <c r="H129" s="78">
        <v>0</v>
      </c>
      <c r="I129" s="78">
        <v>0</v>
      </c>
      <c r="J129" s="23">
        <f t="shared" si="3"/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/>
      <c r="S129" s="23">
        <f t="shared" si="4"/>
        <v>0</v>
      </c>
      <c r="T129" s="23">
        <f t="shared" si="5"/>
        <v>5</v>
      </c>
      <c r="U129" s="31"/>
      <c r="V129" s="31">
        <v>0</v>
      </c>
      <c r="W129" s="31"/>
      <c r="X129" s="31"/>
      <c r="Y129" s="31"/>
      <c r="Z129" s="31"/>
    </row>
    <row r="130" spans="1:26" s="36" customFormat="1" ht="14.25">
      <c r="A130" s="39" t="s">
        <v>240</v>
      </c>
      <c r="B130" s="366" t="s">
        <v>241</v>
      </c>
      <c r="C130" s="385"/>
      <c r="D130" s="386"/>
      <c r="E130" s="76"/>
      <c r="F130" s="34">
        <v>0</v>
      </c>
      <c r="G130" s="34">
        <v>0</v>
      </c>
      <c r="H130" s="34">
        <v>0</v>
      </c>
      <c r="I130" s="34">
        <v>0</v>
      </c>
      <c r="J130" s="23">
        <f t="shared" si="3"/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/>
      <c r="S130" s="23">
        <f t="shared" si="4"/>
        <v>0</v>
      </c>
      <c r="T130" s="23">
        <f t="shared" si="5"/>
        <v>0</v>
      </c>
      <c r="U130" s="35"/>
      <c r="V130" s="35">
        <v>0</v>
      </c>
      <c r="W130" s="35"/>
      <c r="X130" s="35"/>
      <c r="Y130" s="35"/>
      <c r="Z130" s="35"/>
    </row>
    <row r="131" spans="1:26" s="32" customFormat="1">
      <c r="A131" s="29" t="s">
        <v>242</v>
      </c>
      <c r="B131" s="371" t="s">
        <v>243</v>
      </c>
      <c r="C131" s="387"/>
      <c r="D131" s="388"/>
      <c r="E131" s="76">
        <v>6</v>
      </c>
      <c r="F131" s="78">
        <v>0</v>
      </c>
      <c r="G131" s="78">
        <v>0</v>
      </c>
      <c r="H131" s="78">
        <v>0</v>
      </c>
      <c r="I131" s="78">
        <v>0</v>
      </c>
      <c r="J131" s="23">
        <f t="shared" si="3"/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/>
      <c r="S131" s="23">
        <f t="shared" si="4"/>
        <v>0</v>
      </c>
      <c r="T131" s="23">
        <f t="shared" si="5"/>
        <v>6</v>
      </c>
      <c r="U131" s="31"/>
      <c r="V131" s="31">
        <v>0</v>
      </c>
      <c r="W131" s="31"/>
      <c r="X131" s="31"/>
      <c r="Y131" s="31"/>
      <c r="Z131" s="31"/>
    </row>
    <row r="132" spans="1:26" s="32" customFormat="1">
      <c r="A132" s="29" t="s">
        <v>244</v>
      </c>
      <c r="B132" s="371" t="s">
        <v>245</v>
      </c>
      <c r="C132" s="372"/>
      <c r="D132" s="373"/>
      <c r="E132" s="76">
        <v>2</v>
      </c>
      <c r="F132" s="78">
        <v>0</v>
      </c>
      <c r="G132" s="78">
        <v>0</v>
      </c>
      <c r="H132" s="78">
        <v>0</v>
      </c>
      <c r="I132" s="78">
        <v>0</v>
      </c>
      <c r="J132" s="23">
        <f t="shared" si="3"/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/>
      <c r="S132" s="23">
        <f t="shared" si="4"/>
        <v>0</v>
      </c>
      <c r="T132" s="23">
        <f t="shared" si="5"/>
        <v>2</v>
      </c>
      <c r="U132" s="31"/>
      <c r="V132" s="31">
        <v>0</v>
      </c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76">
        <f>SUM([2]Sheet1!AJ133+0)</f>
        <v>0</v>
      </c>
      <c r="F133" s="78">
        <v>0</v>
      </c>
      <c r="G133" s="78">
        <v>0</v>
      </c>
      <c r="H133" s="78">
        <v>0</v>
      </c>
      <c r="I133" s="78">
        <v>0</v>
      </c>
      <c r="J133" s="23">
        <f t="shared" si="3"/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/>
      <c r="S133" s="23">
        <f t="shared" si="4"/>
        <v>0</v>
      </c>
      <c r="T133" s="23">
        <f t="shared" si="5"/>
        <v>0</v>
      </c>
      <c r="U133" s="31"/>
      <c r="V133" s="31">
        <v>0</v>
      </c>
      <c r="W133" s="31"/>
      <c r="X133" s="31"/>
      <c r="Y133" s="31"/>
      <c r="Z133" s="31"/>
    </row>
    <row r="134" spans="1:26" s="36" customFormat="1" ht="14.25">
      <c r="A134" s="39" t="s">
        <v>247</v>
      </c>
      <c r="B134" s="366" t="s">
        <v>63</v>
      </c>
      <c r="C134" s="367"/>
      <c r="D134" s="368"/>
      <c r="E134" s="76">
        <v>20</v>
      </c>
      <c r="F134" s="22">
        <v>0</v>
      </c>
      <c r="G134" s="22">
        <v>0</v>
      </c>
      <c r="H134" s="22">
        <v>0</v>
      </c>
      <c r="I134" s="22">
        <v>0</v>
      </c>
      <c r="J134" s="23">
        <f t="shared" si="3"/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/>
      <c r="S134" s="23">
        <f t="shared" si="4"/>
        <v>0</v>
      </c>
      <c r="T134" s="23">
        <f t="shared" si="5"/>
        <v>20</v>
      </c>
      <c r="U134" s="23"/>
      <c r="V134" s="23">
        <v>0</v>
      </c>
      <c r="W134" s="23"/>
      <c r="X134" s="23"/>
      <c r="Y134" s="23"/>
      <c r="Z134" s="23"/>
    </row>
    <row r="135" spans="1:26" s="36" customFormat="1" ht="14.25">
      <c r="A135" s="39" t="s">
        <v>248</v>
      </c>
      <c r="B135" s="366" t="s">
        <v>14</v>
      </c>
      <c r="C135" s="367"/>
      <c r="D135" s="368"/>
      <c r="E135" s="76">
        <f>SUM(E20:E134)</f>
        <v>529</v>
      </c>
      <c r="F135" s="76">
        <f t="shared" ref="F135:Z135" si="6">SUM(F20:F134)</f>
        <v>140</v>
      </c>
      <c r="G135" s="76">
        <f t="shared" si="6"/>
        <v>109</v>
      </c>
      <c r="H135" s="76">
        <f t="shared" si="6"/>
        <v>31</v>
      </c>
      <c r="I135" s="76">
        <f t="shared" si="6"/>
        <v>0</v>
      </c>
      <c r="J135" s="23">
        <f t="shared" si="3"/>
        <v>85</v>
      </c>
      <c r="K135" s="76">
        <f t="shared" si="6"/>
        <v>33</v>
      </c>
      <c r="L135" s="76">
        <f t="shared" si="6"/>
        <v>13</v>
      </c>
      <c r="M135" s="76">
        <f t="shared" si="6"/>
        <v>20</v>
      </c>
      <c r="N135" s="76">
        <f t="shared" si="6"/>
        <v>19</v>
      </c>
      <c r="O135" s="76">
        <f t="shared" si="6"/>
        <v>2</v>
      </c>
      <c r="P135" s="76">
        <f t="shared" si="6"/>
        <v>14</v>
      </c>
      <c r="Q135" s="76">
        <f t="shared" si="6"/>
        <v>3</v>
      </c>
      <c r="R135" s="76">
        <f t="shared" si="6"/>
        <v>0</v>
      </c>
      <c r="S135" s="23">
        <f t="shared" si="4"/>
        <v>85</v>
      </c>
      <c r="T135" s="23">
        <f t="shared" si="5"/>
        <v>553</v>
      </c>
      <c r="U135" s="76">
        <f t="shared" si="6"/>
        <v>0</v>
      </c>
      <c r="V135" s="76">
        <f t="shared" si="6"/>
        <v>1</v>
      </c>
      <c r="W135" s="76">
        <f t="shared" si="6"/>
        <v>0</v>
      </c>
      <c r="X135" s="76">
        <f t="shared" si="6"/>
        <v>0</v>
      </c>
      <c r="Y135" s="76">
        <f t="shared" si="6"/>
        <v>0</v>
      </c>
      <c r="Z135" s="76">
        <f t="shared" si="6"/>
        <v>0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5"/>
  <sheetViews>
    <sheetView workbookViewId="0">
      <selection activeCell="G135" sqref="G135:I136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>
      <c r="A3" s="335" t="s">
        <v>249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8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8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8">
      <c r="A19" s="358" t="s">
        <v>29</v>
      </c>
      <c r="B19" s="359"/>
      <c r="C19" s="359"/>
      <c r="D19" s="359"/>
      <c r="E19" s="77">
        <v>1</v>
      </c>
      <c r="F19" s="77">
        <v>2</v>
      </c>
      <c r="G19" s="77">
        <v>3</v>
      </c>
      <c r="H19" s="77">
        <v>4</v>
      </c>
      <c r="I19" s="77">
        <v>5</v>
      </c>
      <c r="J19" s="77">
        <v>6</v>
      </c>
      <c r="K19" s="77">
        <v>7</v>
      </c>
      <c r="L19" s="77">
        <v>8</v>
      </c>
      <c r="M19" s="77">
        <v>9</v>
      </c>
      <c r="N19" s="77">
        <v>10</v>
      </c>
      <c r="O19" s="77">
        <v>11</v>
      </c>
      <c r="P19" s="77">
        <v>12</v>
      </c>
      <c r="Q19" s="77">
        <v>13</v>
      </c>
      <c r="R19" s="77">
        <v>14</v>
      </c>
      <c r="S19" s="77">
        <v>15</v>
      </c>
      <c r="T19" s="77">
        <v>16</v>
      </c>
      <c r="U19" s="77">
        <v>17</v>
      </c>
      <c r="V19" s="77">
        <v>18</v>
      </c>
      <c r="W19" s="77">
        <v>19</v>
      </c>
      <c r="X19" s="77">
        <v>20</v>
      </c>
      <c r="Y19" s="77">
        <v>21</v>
      </c>
      <c r="Z19" s="77">
        <v>22</v>
      </c>
    </row>
    <row r="20" spans="1:28" s="24" customFormat="1" ht="14.25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>
        <v>0</v>
      </c>
      <c r="W20" s="23"/>
      <c r="X20" s="23"/>
      <c r="Y20" s="23"/>
      <c r="Z20" s="23"/>
      <c r="AA20" s="24">
        <f>SUM(S20:T20)</f>
        <v>0</v>
      </c>
      <c r="AB20" s="24">
        <f>SUM(E20+G20)</f>
        <v>0</v>
      </c>
    </row>
    <row r="21" spans="1:28" s="24" customFormat="1" ht="18">
      <c r="A21" s="25">
        <v>1.1000000000000001</v>
      </c>
      <c r="B21" s="354" t="s">
        <v>33</v>
      </c>
      <c r="C21" s="354"/>
      <c r="D21" s="354"/>
      <c r="E21" s="81">
        <v>2</v>
      </c>
      <c r="F21" s="76">
        <v>0</v>
      </c>
      <c r="G21" s="76">
        <v>0</v>
      </c>
      <c r="H21" s="76">
        <v>0</v>
      </c>
      <c r="I21" s="7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26">
        <f>SUM(K21:N21)</f>
        <v>0</v>
      </c>
      <c r="T21" s="26">
        <f>SUM(E21+G21-S21)</f>
        <v>2</v>
      </c>
      <c r="U21" s="26"/>
      <c r="V21" s="26">
        <v>0</v>
      </c>
      <c r="W21" s="26"/>
      <c r="X21" s="26"/>
      <c r="Y21" s="26"/>
      <c r="Z21" s="26"/>
      <c r="AA21" s="24">
        <f t="shared" ref="AA21:AA84" si="0">SUM(S21:T21)</f>
        <v>2</v>
      </c>
      <c r="AB21" s="24">
        <f t="shared" ref="AB21:AB84" si="1">SUM(E21+G21)</f>
        <v>2</v>
      </c>
    </row>
    <row r="22" spans="1:28" s="24" customFormat="1" ht="18">
      <c r="A22" s="27" t="s">
        <v>34</v>
      </c>
      <c r="B22" s="336" t="s">
        <v>35</v>
      </c>
      <c r="C22" s="336"/>
      <c r="D22" s="336"/>
      <c r="E22" s="81">
        <v>1</v>
      </c>
      <c r="F22" s="76">
        <v>0</v>
      </c>
      <c r="G22" s="76">
        <v>0</v>
      </c>
      <c r="H22" s="76">
        <v>0</v>
      </c>
      <c r="I22" s="7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/>
      <c r="S22" s="26">
        <f t="shared" ref="S22:S85" si="2">SUM(K22:N22)</f>
        <v>0</v>
      </c>
      <c r="T22" s="26">
        <f t="shared" ref="T22:T85" si="3">SUM(E22+G22-S22)</f>
        <v>1</v>
      </c>
      <c r="U22" s="26"/>
      <c r="V22" s="26">
        <v>0</v>
      </c>
      <c r="W22" s="26"/>
      <c r="X22" s="26"/>
      <c r="Y22" s="26"/>
      <c r="Z22" s="26"/>
      <c r="AA22" s="24">
        <f t="shared" si="0"/>
        <v>1</v>
      </c>
      <c r="AB22" s="24">
        <f t="shared" si="1"/>
        <v>1</v>
      </c>
    </row>
    <row r="23" spans="1:28" s="24" customFormat="1" ht="18">
      <c r="A23" s="28" t="s">
        <v>36</v>
      </c>
      <c r="B23" s="336" t="s">
        <v>37</v>
      </c>
      <c r="C23" s="336"/>
      <c r="D23" s="336"/>
      <c r="E23" s="82">
        <v>0</v>
      </c>
      <c r="F23" s="76">
        <v>0</v>
      </c>
      <c r="G23" s="76">
        <v>0</v>
      </c>
      <c r="H23" s="76">
        <v>0</v>
      </c>
      <c r="I23" s="7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/>
      <c r="S23" s="26">
        <f t="shared" si="2"/>
        <v>0</v>
      </c>
      <c r="T23" s="26">
        <f t="shared" si="3"/>
        <v>0</v>
      </c>
      <c r="U23" s="26"/>
      <c r="V23" s="26">
        <v>0</v>
      </c>
      <c r="W23" s="26"/>
      <c r="X23" s="26"/>
      <c r="Y23" s="26"/>
      <c r="Z23" s="26"/>
      <c r="AA23" s="24">
        <f t="shared" si="0"/>
        <v>0</v>
      </c>
      <c r="AB23" s="24">
        <f t="shared" si="1"/>
        <v>0</v>
      </c>
    </row>
    <row r="24" spans="1:28" s="24" customFormat="1" ht="18">
      <c r="A24" s="27" t="s">
        <v>38</v>
      </c>
      <c r="B24" s="336" t="s">
        <v>39</v>
      </c>
      <c r="C24" s="336"/>
      <c r="D24" s="336"/>
      <c r="E24" s="82">
        <v>0</v>
      </c>
      <c r="F24" s="76">
        <v>0</v>
      </c>
      <c r="G24" s="76">
        <v>0</v>
      </c>
      <c r="H24" s="76">
        <v>0</v>
      </c>
      <c r="I24" s="7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/>
      <c r="S24" s="26">
        <f t="shared" si="2"/>
        <v>0</v>
      </c>
      <c r="T24" s="26">
        <f t="shared" si="3"/>
        <v>0</v>
      </c>
      <c r="U24" s="26"/>
      <c r="V24" s="26">
        <v>0</v>
      </c>
      <c r="W24" s="26"/>
      <c r="X24" s="26"/>
      <c r="Y24" s="26"/>
      <c r="Z24" s="26"/>
      <c r="AA24" s="24">
        <f t="shared" si="0"/>
        <v>0</v>
      </c>
      <c r="AB24" s="24">
        <f t="shared" si="1"/>
        <v>0</v>
      </c>
    </row>
    <row r="25" spans="1:28" s="24" customFormat="1" ht="18">
      <c r="A25" s="25">
        <v>1.2</v>
      </c>
      <c r="B25" s="354" t="s">
        <v>41</v>
      </c>
      <c r="C25" s="354"/>
      <c r="D25" s="354"/>
      <c r="E25" s="81">
        <v>4</v>
      </c>
      <c r="F25" s="76">
        <v>0</v>
      </c>
      <c r="G25" s="76">
        <v>0</v>
      </c>
      <c r="H25" s="76">
        <v>0</v>
      </c>
      <c r="I25" s="7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/>
      <c r="S25" s="26">
        <f t="shared" si="2"/>
        <v>0</v>
      </c>
      <c r="T25" s="26">
        <f t="shared" si="3"/>
        <v>4</v>
      </c>
      <c r="U25" s="26"/>
      <c r="V25" s="26">
        <v>0</v>
      </c>
      <c r="W25" s="26"/>
      <c r="X25" s="26"/>
      <c r="Y25" s="26"/>
      <c r="Z25" s="26"/>
      <c r="AA25" s="24">
        <f t="shared" si="0"/>
        <v>4</v>
      </c>
      <c r="AB25" s="24">
        <f t="shared" si="1"/>
        <v>4</v>
      </c>
    </row>
    <row r="26" spans="1:28" s="24" customFormat="1" ht="18">
      <c r="A26" s="27" t="s">
        <v>42</v>
      </c>
      <c r="B26" s="354" t="s">
        <v>43</v>
      </c>
      <c r="C26" s="354"/>
      <c r="D26" s="354"/>
      <c r="E26" s="81">
        <v>0</v>
      </c>
      <c r="F26" s="76">
        <v>1</v>
      </c>
      <c r="G26" s="76">
        <v>1</v>
      </c>
      <c r="H26" s="76">
        <v>0</v>
      </c>
      <c r="I26" s="7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/>
      <c r="S26" s="26">
        <f t="shared" si="2"/>
        <v>0</v>
      </c>
      <c r="T26" s="26">
        <f t="shared" si="3"/>
        <v>1</v>
      </c>
      <c r="U26" s="26"/>
      <c r="V26" s="26">
        <v>0</v>
      </c>
      <c r="W26" s="26"/>
      <c r="X26" s="26"/>
      <c r="Y26" s="26"/>
      <c r="Z26" s="26"/>
      <c r="AA26" s="24">
        <f t="shared" si="0"/>
        <v>1</v>
      </c>
      <c r="AB26" s="24">
        <f t="shared" si="1"/>
        <v>1</v>
      </c>
    </row>
    <row r="27" spans="1:28" s="24" customFormat="1" ht="18">
      <c r="A27" s="27" t="s">
        <v>44</v>
      </c>
      <c r="B27" s="355" t="s">
        <v>45</v>
      </c>
      <c r="C27" s="356"/>
      <c r="D27" s="357"/>
      <c r="E27" s="82">
        <v>0</v>
      </c>
      <c r="F27" s="76">
        <v>0</v>
      </c>
      <c r="G27" s="76">
        <v>0</v>
      </c>
      <c r="H27" s="76">
        <v>0</v>
      </c>
      <c r="I27" s="7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/>
      <c r="S27" s="26">
        <f t="shared" si="2"/>
        <v>0</v>
      </c>
      <c r="T27" s="26">
        <f t="shared" si="3"/>
        <v>0</v>
      </c>
      <c r="U27" s="26"/>
      <c r="V27" s="26">
        <v>0</v>
      </c>
      <c r="W27" s="26"/>
      <c r="X27" s="26"/>
      <c r="Y27" s="26"/>
      <c r="Z27" s="26"/>
      <c r="AA27" s="24">
        <f t="shared" si="0"/>
        <v>0</v>
      </c>
      <c r="AB27" s="24">
        <f t="shared" si="1"/>
        <v>0</v>
      </c>
    </row>
    <row r="28" spans="1:28" s="24" customFormat="1" ht="18">
      <c r="A28" s="27" t="s">
        <v>254</v>
      </c>
      <c r="B28" s="355" t="s">
        <v>47</v>
      </c>
      <c r="C28" s="356"/>
      <c r="D28" s="357"/>
      <c r="E28" s="82">
        <v>0</v>
      </c>
      <c r="F28" s="76">
        <v>0</v>
      </c>
      <c r="G28" s="76">
        <v>0</v>
      </c>
      <c r="H28" s="76">
        <v>0</v>
      </c>
      <c r="I28" s="7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/>
      <c r="S28" s="26">
        <f t="shared" si="2"/>
        <v>0</v>
      </c>
      <c r="T28" s="26">
        <f t="shared" si="3"/>
        <v>0</v>
      </c>
      <c r="U28" s="26"/>
      <c r="V28" s="26">
        <v>0</v>
      </c>
      <c r="W28" s="26"/>
      <c r="X28" s="26"/>
      <c r="Y28" s="26"/>
      <c r="Z28" s="26"/>
      <c r="AA28" s="24">
        <f t="shared" si="0"/>
        <v>0</v>
      </c>
      <c r="AB28" s="24">
        <f t="shared" si="1"/>
        <v>0</v>
      </c>
    </row>
    <row r="29" spans="1:28" s="24" customFormat="1" ht="18">
      <c r="A29" s="27" t="s">
        <v>48</v>
      </c>
      <c r="B29" s="354" t="s">
        <v>49</v>
      </c>
      <c r="C29" s="354"/>
      <c r="D29" s="354"/>
      <c r="E29" s="82">
        <v>0</v>
      </c>
      <c r="F29" s="76">
        <v>0</v>
      </c>
      <c r="G29" s="76">
        <v>0</v>
      </c>
      <c r="H29" s="76">
        <v>0</v>
      </c>
      <c r="I29" s="7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/>
      <c r="S29" s="26">
        <f t="shared" si="2"/>
        <v>0</v>
      </c>
      <c r="T29" s="26">
        <f t="shared" si="3"/>
        <v>0</v>
      </c>
      <c r="U29" s="26"/>
      <c r="V29" s="26">
        <v>0</v>
      </c>
      <c r="W29" s="26"/>
      <c r="X29" s="26"/>
      <c r="Y29" s="26"/>
      <c r="Z29" s="26"/>
      <c r="AA29" s="24">
        <f t="shared" si="0"/>
        <v>0</v>
      </c>
      <c r="AB29" s="24">
        <f t="shared" si="1"/>
        <v>0</v>
      </c>
    </row>
    <row r="30" spans="1:28" s="24" customFormat="1" ht="18">
      <c r="A30" s="27" t="s">
        <v>50</v>
      </c>
      <c r="B30" s="336" t="s">
        <v>51</v>
      </c>
      <c r="C30" s="336"/>
      <c r="D30" s="336"/>
      <c r="E30" s="81">
        <v>2</v>
      </c>
      <c r="F30" s="76">
        <v>0</v>
      </c>
      <c r="G30" s="76">
        <v>0</v>
      </c>
      <c r="H30" s="76">
        <v>0</v>
      </c>
      <c r="I30" s="7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/>
      <c r="S30" s="26">
        <f t="shared" si="2"/>
        <v>0</v>
      </c>
      <c r="T30" s="26">
        <f t="shared" si="3"/>
        <v>2</v>
      </c>
      <c r="U30" s="26"/>
      <c r="V30" s="26">
        <v>0</v>
      </c>
      <c r="W30" s="26"/>
      <c r="X30" s="26"/>
      <c r="Y30" s="26"/>
      <c r="Z30" s="26"/>
      <c r="AA30" s="24">
        <f t="shared" si="0"/>
        <v>2</v>
      </c>
      <c r="AB30" s="24">
        <f t="shared" si="1"/>
        <v>2</v>
      </c>
    </row>
    <row r="31" spans="1:28" s="24" customFormat="1" ht="18">
      <c r="A31" s="27" t="s">
        <v>52</v>
      </c>
      <c r="B31" s="355" t="s">
        <v>53</v>
      </c>
      <c r="C31" s="356"/>
      <c r="D31" s="357"/>
      <c r="E31" s="81">
        <v>0</v>
      </c>
      <c r="F31" s="76">
        <v>0</v>
      </c>
      <c r="G31" s="76">
        <v>0</v>
      </c>
      <c r="H31" s="76">
        <v>0</v>
      </c>
      <c r="I31" s="7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/>
      <c r="S31" s="26">
        <f t="shared" si="2"/>
        <v>0</v>
      </c>
      <c r="T31" s="26">
        <f t="shared" si="3"/>
        <v>0</v>
      </c>
      <c r="U31" s="26"/>
      <c r="V31" s="26">
        <v>0</v>
      </c>
      <c r="W31" s="26"/>
      <c r="X31" s="26"/>
      <c r="Y31" s="26"/>
      <c r="Z31" s="26"/>
      <c r="AA31" s="24">
        <f t="shared" si="0"/>
        <v>0</v>
      </c>
      <c r="AB31" s="24">
        <f t="shared" si="1"/>
        <v>0</v>
      </c>
    </row>
    <row r="32" spans="1:28" s="24" customFormat="1" ht="18">
      <c r="A32" s="27" t="s">
        <v>54</v>
      </c>
      <c r="B32" s="361" t="s">
        <v>55</v>
      </c>
      <c r="C32" s="362"/>
      <c r="D32" s="363"/>
      <c r="E32" s="81">
        <v>1</v>
      </c>
      <c r="F32" s="76">
        <v>0</v>
      </c>
      <c r="G32" s="76">
        <v>0</v>
      </c>
      <c r="H32" s="76">
        <v>0</v>
      </c>
      <c r="I32" s="7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/>
      <c r="S32" s="26">
        <f t="shared" si="2"/>
        <v>0</v>
      </c>
      <c r="T32" s="26">
        <f t="shared" si="3"/>
        <v>1</v>
      </c>
      <c r="U32" s="26"/>
      <c r="V32" s="26">
        <v>0</v>
      </c>
      <c r="W32" s="26"/>
      <c r="X32" s="26"/>
      <c r="Y32" s="26"/>
      <c r="Z32" s="26"/>
      <c r="AA32" s="24">
        <f t="shared" si="0"/>
        <v>1</v>
      </c>
      <c r="AB32" s="24">
        <f t="shared" si="1"/>
        <v>1</v>
      </c>
    </row>
    <row r="33" spans="1:28" s="24" customFormat="1" ht="18">
      <c r="A33" s="29" t="s">
        <v>56</v>
      </c>
      <c r="B33" s="361" t="s">
        <v>57</v>
      </c>
      <c r="C33" s="362"/>
      <c r="D33" s="363"/>
      <c r="E33" s="81">
        <v>0</v>
      </c>
      <c r="F33" s="79">
        <v>0</v>
      </c>
      <c r="G33" s="79">
        <v>0</v>
      </c>
      <c r="H33" s="79">
        <v>0</v>
      </c>
      <c r="I33" s="79">
        <v>0</v>
      </c>
      <c r="J33" s="30">
        <v>0</v>
      </c>
      <c r="K33" s="30">
        <v>0</v>
      </c>
      <c r="L33" s="30">
        <v>0</v>
      </c>
      <c r="M33" s="30">
        <v>0</v>
      </c>
      <c r="N33" s="23">
        <v>0</v>
      </c>
      <c r="O33" s="23">
        <v>0</v>
      </c>
      <c r="P33" s="23">
        <v>0</v>
      </c>
      <c r="Q33" s="23">
        <v>0</v>
      </c>
      <c r="R33" s="23"/>
      <c r="S33" s="26">
        <f t="shared" si="2"/>
        <v>0</v>
      </c>
      <c r="T33" s="26">
        <f t="shared" si="3"/>
        <v>0</v>
      </c>
      <c r="U33" s="23"/>
      <c r="V33" s="23">
        <v>0</v>
      </c>
      <c r="W33" s="23"/>
      <c r="X33" s="23"/>
      <c r="Y33" s="23"/>
      <c r="Z33" s="23"/>
      <c r="AA33" s="24">
        <f t="shared" si="0"/>
        <v>0</v>
      </c>
      <c r="AB33" s="24">
        <f t="shared" si="1"/>
        <v>0</v>
      </c>
    </row>
    <row r="34" spans="1:28" s="24" customFormat="1" ht="18">
      <c r="A34" s="27" t="s">
        <v>58</v>
      </c>
      <c r="B34" s="361" t="s">
        <v>59</v>
      </c>
      <c r="C34" s="362"/>
      <c r="D34" s="363"/>
      <c r="E34" s="81">
        <v>1</v>
      </c>
      <c r="F34" s="76">
        <v>0</v>
      </c>
      <c r="G34" s="76">
        <v>0</v>
      </c>
      <c r="H34" s="76">
        <v>0</v>
      </c>
      <c r="I34" s="7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/>
      <c r="S34" s="26">
        <f t="shared" si="2"/>
        <v>0</v>
      </c>
      <c r="T34" s="26">
        <f t="shared" si="3"/>
        <v>1</v>
      </c>
      <c r="U34" s="26"/>
      <c r="V34" s="26">
        <v>0</v>
      </c>
      <c r="W34" s="26"/>
      <c r="X34" s="26"/>
      <c r="Y34" s="26"/>
      <c r="Z34" s="26"/>
      <c r="AA34" s="24">
        <f t="shared" si="0"/>
        <v>1</v>
      </c>
      <c r="AB34" s="24">
        <f t="shared" si="1"/>
        <v>1</v>
      </c>
    </row>
    <row r="35" spans="1:28" s="24" customFormat="1" ht="18">
      <c r="A35" s="27" t="s">
        <v>60</v>
      </c>
      <c r="B35" s="354" t="s">
        <v>61</v>
      </c>
      <c r="C35" s="354"/>
      <c r="D35" s="354"/>
      <c r="E35" s="81">
        <v>3</v>
      </c>
      <c r="F35" s="76">
        <v>0</v>
      </c>
      <c r="G35" s="76">
        <v>0</v>
      </c>
      <c r="H35" s="76">
        <v>0</v>
      </c>
      <c r="I35" s="7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/>
      <c r="S35" s="26">
        <f t="shared" si="2"/>
        <v>0</v>
      </c>
      <c r="T35" s="26">
        <f t="shared" si="3"/>
        <v>3</v>
      </c>
      <c r="U35" s="26"/>
      <c r="V35" s="26">
        <v>0</v>
      </c>
      <c r="W35" s="26"/>
      <c r="X35" s="26"/>
      <c r="Y35" s="26"/>
      <c r="Z35" s="26"/>
      <c r="AA35" s="24">
        <f t="shared" si="0"/>
        <v>3</v>
      </c>
      <c r="AB35" s="24">
        <f t="shared" si="1"/>
        <v>3</v>
      </c>
    </row>
    <row r="36" spans="1:28" s="32" customFormat="1" ht="18">
      <c r="A36" s="29" t="s">
        <v>62</v>
      </c>
      <c r="B36" s="364" t="s">
        <v>63</v>
      </c>
      <c r="C36" s="365"/>
      <c r="D36" s="365"/>
      <c r="E36" s="81">
        <v>3</v>
      </c>
      <c r="F36" s="78">
        <v>0</v>
      </c>
      <c r="G36" s="78">
        <v>0</v>
      </c>
      <c r="H36" s="78">
        <v>0</v>
      </c>
      <c r="I36" s="78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/>
      <c r="S36" s="26">
        <f t="shared" si="2"/>
        <v>0</v>
      </c>
      <c r="T36" s="26">
        <f t="shared" si="3"/>
        <v>3</v>
      </c>
      <c r="U36" s="31"/>
      <c r="V36" s="31">
        <v>0</v>
      </c>
      <c r="W36" s="31"/>
      <c r="X36" s="31"/>
      <c r="Y36" s="31"/>
      <c r="Z36" s="31"/>
      <c r="AA36" s="24">
        <f t="shared" si="0"/>
        <v>3</v>
      </c>
      <c r="AB36" s="24">
        <f t="shared" si="1"/>
        <v>3</v>
      </c>
    </row>
    <row r="37" spans="1:28" s="36" customFormat="1" ht="14.25">
      <c r="A37" s="33" t="s">
        <v>64</v>
      </c>
      <c r="B37" s="360" t="s">
        <v>65</v>
      </c>
      <c r="C37" s="360"/>
      <c r="D37" s="360"/>
      <c r="E37" s="34"/>
      <c r="F37" s="34">
        <v>0</v>
      </c>
      <c r="G37" s="34">
        <v>0</v>
      </c>
      <c r="H37" s="34">
        <v>0</v>
      </c>
      <c r="I37" s="34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/>
      <c r="S37" s="26">
        <f t="shared" si="2"/>
        <v>0</v>
      </c>
      <c r="T37" s="26">
        <f t="shared" si="3"/>
        <v>0</v>
      </c>
      <c r="U37" s="35"/>
      <c r="V37" s="35">
        <v>0</v>
      </c>
      <c r="W37" s="35"/>
      <c r="X37" s="35"/>
      <c r="Y37" s="35"/>
      <c r="Z37" s="35"/>
      <c r="AA37" s="24">
        <f t="shared" si="0"/>
        <v>0</v>
      </c>
      <c r="AB37" s="24">
        <f t="shared" si="1"/>
        <v>0</v>
      </c>
    </row>
    <row r="38" spans="1:28" s="24" customFormat="1">
      <c r="A38" s="27" t="s">
        <v>66</v>
      </c>
      <c r="B38" s="354" t="s">
        <v>67</v>
      </c>
      <c r="C38" s="354"/>
      <c r="D38" s="354"/>
      <c r="E38" s="76">
        <v>24</v>
      </c>
      <c r="F38" s="76">
        <v>3</v>
      </c>
      <c r="G38" s="76">
        <v>3</v>
      </c>
      <c r="H38" s="76">
        <v>0</v>
      </c>
      <c r="I38" s="76">
        <v>0</v>
      </c>
      <c r="J38" s="26"/>
      <c r="K38" s="26">
        <v>3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/>
      <c r="S38" s="26">
        <f t="shared" si="2"/>
        <v>3</v>
      </c>
      <c r="T38" s="26">
        <f t="shared" si="3"/>
        <v>24</v>
      </c>
      <c r="U38" s="26"/>
      <c r="V38" s="26">
        <v>0</v>
      </c>
      <c r="W38" s="26"/>
      <c r="X38" s="26"/>
      <c r="Y38" s="26"/>
      <c r="Z38" s="26"/>
      <c r="AA38" s="24">
        <f t="shared" si="0"/>
        <v>27</v>
      </c>
      <c r="AB38" s="24">
        <f t="shared" si="1"/>
        <v>27</v>
      </c>
    </row>
    <row r="39" spans="1:28" s="24" customFormat="1">
      <c r="A39" s="27" t="s">
        <v>68</v>
      </c>
      <c r="B39" s="336" t="s">
        <v>69</v>
      </c>
      <c r="C39" s="336"/>
      <c r="D39" s="336"/>
      <c r="E39" s="76"/>
      <c r="F39" s="76">
        <v>0</v>
      </c>
      <c r="G39" s="76">
        <v>0</v>
      </c>
      <c r="H39" s="76">
        <v>0</v>
      </c>
      <c r="I39" s="76">
        <v>0</v>
      </c>
      <c r="J39" s="26"/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/>
      <c r="S39" s="26">
        <f t="shared" si="2"/>
        <v>0</v>
      </c>
      <c r="T39" s="26">
        <f t="shared" si="3"/>
        <v>0</v>
      </c>
      <c r="U39" s="26"/>
      <c r="V39" s="26">
        <v>0</v>
      </c>
      <c r="W39" s="26"/>
      <c r="X39" s="26"/>
      <c r="Y39" s="26"/>
      <c r="Z39" s="26"/>
      <c r="AA39" s="24">
        <f t="shared" si="0"/>
        <v>0</v>
      </c>
      <c r="AB39" s="24">
        <f t="shared" si="1"/>
        <v>0</v>
      </c>
    </row>
    <row r="40" spans="1:28" s="24" customFormat="1">
      <c r="A40" s="27" t="s">
        <v>70</v>
      </c>
      <c r="B40" s="355" t="s">
        <v>71</v>
      </c>
      <c r="C40" s="356"/>
      <c r="D40" s="357"/>
      <c r="E40" s="76">
        <v>1</v>
      </c>
      <c r="F40" s="76">
        <v>0</v>
      </c>
      <c r="G40" s="76">
        <v>0</v>
      </c>
      <c r="H40" s="76">
        <v>0</v>
      </c>
      <c r="I40" s="76">
        <v>0</v>
      </c>
      <c r="J40" s="26"/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/>
      <c r="S40" s="26">
        <f t="shared" si="2"/>
        <v>0</v>
      </c>
      <c r="T40" s="26">
        <f t="shared" si="3"/>
        <v>1</v>
      </c>
      <c r="U40" s="26"/>
      <c r="V40" s="26">
        <v>0</v>
      </c>
      <c r="W40" s="26"/>
      <c r="X40" s="26"/>
      <c r="Y40" s="26"/>
      <c r="Z40" s="26"/>
      <c r="AA40" s="24">
        <f t="shared" si="0"/>
        <v>1</v>
      </c>
      <c r="AB40" s="24">
        <f t="shared" si="1"/>
        <v>1</v>
      </c>
    </row>
    <row r="41" spans="1:28" s="32" customFormat="1">
      <c r="A41" s="29" t="s">
        <v>72</v>
      </c>
      <c r="B41" s="361" t="s">
        <v>73</v>
      </c>
      <c r="C41" s="362"/>
      <c r="D41" s="363"/>
      <c r="E41" s="79">
        <v>2</v>
      </c>
      <c r="F41" s="79">
        <v>0</v>
      </c>
      <c r="G41" s="79">
        <v>0</v>
      </c>
      <c r="H41" s="79">
        <v>0</v>
      </c>
      <c r="I41" s="79">
        <v>0</v>
      </c>
      <c r="J41" s="30"/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/>
      <c r="S41" s="26">
        <f t="shared" si="2"/>
        <v>0</v>
      </c>
      <c r="T41" s="26">
        <f t="shared" si="3"/>
        <v>2</v>
      </c>
      <c r="U41" s="30"/>
      <c r="V41" s="30">
        <v>0</v>
      </c>
      <c r="W41" s="30"/>
      <c r="X41" s="30"/>
      <c r="Y41" s="30"/>
      <c r="Z41" s="30"/>
      <c r="AA41" s="24">
        <f t="shared" si="0"/>
        <v>2</v>
      </c>
      <c r="AB41" s="24">
        <f t="shared" si="1"/>
        <v>2</v>
      </c>
    </row>
    <row r="42" spans="1:28" s="32" customFormat="1">
      <c r="A42" s="29" t="s">
        <v>74</v>
      </c>
      <c r="B42" s="361" t="s">
        <v>75</v>
      </c>
      <c r="C42" s="362"/>
      <c r="D42" s="363"/>
      <c r="E42" s="79">
        <v>0</v>
      </c>
      <c r="F42" s="79">
        <v>2</v>
      </c>
      <c r="G42" s="79">
        <v>2</v>
      </c>
      <c r="H42" s="79">
        <v>0</v>
      </c>
      <c r="I42" s="79">
        <v>0</v>
      </c>
      <c r="J42" s="30"/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/>
      <c r="S42" s="26">
        <f t="shared" si="2"/>
        <v>0</v>
      </c>
      <c r="T42" s="26">
        <f t="shared" si="3"/>
        <v>2</v>
      </c>
      <c r="U42" s="30"/>
      <c r="V42" s="30">
        <v>0</v>
      </c>
      <c r="W42" s="30"/>
      <c r="X42" s="30"/>
      <c r="Y42" s="30"/>
      <c r="Z42" s="30"/>
      <c r="AA42" s="24">
        <f t="shared" si="0"/>
        <v>2</v>
      </c>
      <c r="AB42" s="24">
        <f t="shared" si="1"/>
        <v>2</v>
      </c>
    </row>
    <row r="43" spans="1:28" s="24" customFormat="1">
      <c r="A43" s="27" t="s">
        <v>76</v>
      </c>
      <c r="B43" s="361" t="s">
        <v>77</v>
      </c>
      <c r="C43" s="362"/>
      <c r="D43" s="363"/>
      <c r="E43" s="76">
        <v>39</v>
      </c>
      <c r="F43" s="76">
        <v>4</v>
      </c>
      <c r="G43" s="76">
        <v>4</v>
      </c>
      <c r="H43" s="76">
        <v>0</v>
      </c>
      <c r="I43" s="76">
        <v>0</v>
      </c>
      <c r="J43" s="26"/>
      <c r="K43" s="26">
        <v>1</v>
      </c>
      <c r="L43" s="26">
        <v>0</v>
      </c>
      <c r="M43" s="26">
        <v>2</v>
      </c>
      <c r="N43" s="26">
        <v>0</v>
      </c>
      <c r="O43" s="26">
        <v>0</v>
      </c>
      <c r="P43" s="26">
        <v>0</v>
      </c>
      <c r="Q43" s="26">
        <v>0</v>
      </c>
      <c r="R43" s="26"/>
      <c r="S43" s="26">
        <f t="shared" si="2"/>
        <v>3</v>
      </c>
      <c r="T43" s="26">
        <f t="shared" si="3"/>
        <v>40</v>
      </c>
      <c r="U43" s="26"/>
      <c r="V43" s="26">
        <v>0</v>
      </c>
      <c r="W43" s="26"/>
      <c r="X43" s="26"/>
      <c r="Y43" s="26"/>
      <c r="Z43" s="26"/>
      <c r="AA43" s="24">
        <f t="shared" si="0"/>
        <v>43</v>
      </c>
      <c r="AB43" s="24">
        <f t="shared" si="1"/>
        <v>43</v>
      </c>
    </row>
    <row r="44" spans="1:28" s="24" customFormat="1">
      <c r="A44" s="27" t="s">
        <v>78</v>
      </c>
      <c r="B44" s="361" t="s">
        <v>79</v>
      </c>
      <c r="C44" s="362"/>
      <c r="D44" s="363"/>
      <c r="E44" s="76">
        <v>2</v>
      </c>
      <c r="F44" s="76">
        <v>0</v>
      </c>
      <c r="G44" s="76">
        <v>0</v>
      </c>
      <c r="H44" s="76">
        <v>0</v>
      </c>
      <c r="I44" s="76">
        <v>0</v>
      </c>
      <c r="J44" s="26"/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/>
      <c r="S44" s="26">
        <f t="shared" si="2"/>
        <v>0</v>
      </c>
      <c r="T44" s="26">
        <f t="shared" si="3"/>
        <v>2</v>
      </c>
      <c r="U44" s="26"/>
      <c r="V44" s="26">
        <v>0</v>
      </c>
      <c r="W44" s="26"/>
      <c r="X44" s="26"/>
      <c r="Y44" s="26"/>
      <c r="Z44" s="26"/>
      <c r="AA44" s="24">
        <f t="shared" si="0"/>
        <v>2</v>
      </c>
      <c r="AB44" s="24">
        <f t="shared" si="1"/>
        <v>2</v>
      </c>
    </row>
    <row r="45" spans="1:28" s="24" customFormat="1">
      <c r="A45" s="27" t="s">
        <v>80</v>
      </c>
      <c r="B45" s="361" t="s">
        <v>81</v>
      </c>
      <c r="C45" s="362"/>
      <c r="D45" s="363"/>
      <c r="E45" s="76">
        <v>0</v>
      </c>
      <c r="F45" s="76">
        <v>1</v>
      </c>
      <c r="G45" s="76">
        <v>1</v>
      </c>
      <c r="H45" s="76">
        <v>0</v>
      </c>
      <c r="I45" s="76">
        <v>0</v>
      </c>
      <c r="J45" s="26"/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/>
      <c r="S45" s="26">
        <f t="shared" si="2"/>
        <v>0</v>
      </c>
      <c r="T45" s="26">
        <f t="shared" si="3"/>
        <v>1</v>
      </c>
      <c r="U45" s="26"/>
      <c r="V45" s="26">
        <v>0</v>
      </c>
      <c r="W45" s="26"/>
      <c r="X45" s="26"/>
      <c r="Y45" s="26"/>
      <c r="Z45" s="26"/>
      <c r="AA45" s="24">
        <f t="shared" si="0"/>
        <v>1</v>
      </c>
      <c r="AB45" s="24">
        <f t="shared" si="1"/>
        <v>1</v>
      </c>
    </row>
    <row r="46" spans="1:28" s="24" customFormat="1">
      <c r="A46" s="27" t="s">
        <v>82</v>
      </c>
      <c r="B46" s="361" t="s">
        <v>83</v>
      </c>
      <c r="C46" s="362"/>
      <c r="D46" s="363"/>
      <c r="E46" s="76">
        <v>13</v>
      </c>
      <c r="F46" s="76">
        <v>1</v>
      </c>
      <c r="G46" s="76">
        <v>1</v>
      </c>
      <c r="H46" s="76">
        <v>0</v>
      </c>
      <c r="I46" s="76">
        <v>0</v>
      </c>
      <c r="J46" s="26" t="s">
        <v>262</v>
      </c>
      <c r="K46" s="26">
        <v>0</v>
      </c>
      <c r="L46" s="26">
        <v>0</v>
      </c>
      <c r="M46" s="26">
        <v>1</v>
      </c>
      <c r="N46" s="26">
        <v>0</v>
      </c>
      <c r="O46" s="26">
        <v>0</v>
      </c>
      <c r="P46" s="26">
        <v>0</v>
      </c>
      <c r="Q46" s="26">
        <v>0</v>
      </c>
      <c r="R46" s="26"/>
      <c r="S46" s="26">
        <f t="shared" si="2"/>
        <v>1</v>
      </c>
      <c r="T46" s="26">
        <f t="shared" si="3"/>
        <v>13</v>
      </c>
      <c r="U46" s="26"/>
      <c r="V46" s="26">
        <v>0</v>
      </c>
      <c r="W46" s="26"/>
      <c r="X46" s="26"/>
      <c r="Y46" s="26"/>
      <c r="Z46" s="26"/>
      <c r="AA46" s="24">
        <f t="shared" si="0"/>
        <v>14</v>
      </c>
      <c r="AB46" s="24">
        <f t="shared" si="1"/>
        <v>14</v>
      </c>
    </row>
    <row r="47" spans="1:28" s="24" customFormat="1">
      <c r="A47" s="27" t="s">
        <v>84</v>
      </c>
      <c r="B47" s="361" t="s">
        <v>85</v>
      </c>
      <c r="C47" s="362"/>
      <c r="D47" s="363"/>
      <c r="E47" s="76">
        <v>0</v>
      </c>
      <c r="F47" s="76">
        <v>2</v>
      </c>
      <c r="G47" s="76">
        <v>2</v>
      </c>
      <c r="H47" s="76">
        <v>0</v>
      </c>
      <c r="I47" s="76">
        <v>0</v>
      </c>
      <c r="J47" s="26"/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/>
      <c r="S47" s="26">
        <f t="shared" si="2"/>
        <v>0</v>
      </c>
      <c r="T47" s="26">
        <f t="shared" si="3"/>
        <v>2</v>
      </c>
      <c r="U47" s="26"/>
      <c r="V47" s="26">
        <v>0</v>
      </c>
      <c r="W47" s="26"/>
      <c r="X47" s="26"/>
      <c r="Y47" s="26"/>
      <c r="Z47" s="26"/>
      <c r="AA47" s="24">
        <f t="shared" si="0"/>
        <v>2</v>
      </c>
      <c r="AB47" s="24">
        <f t="shared" si="1"/>
        <v>2</v>
      </c>
    </row>
    <row r="48" spans="1:28" s="24" customFormat="1">
      <c r="A48" s="27" t="s">
        <v>86</v>
      </c>
      <c r="B48" s="355" t="s">
        <v>63</v>
      </c>
      <c r="C48" s="356"/>
      <c r="D48" s="357"/>
      <c r="E48" s="76">
        <v>3</v>
      </c>
      <c r="F48" s="76">
        <v>4</v>
      </c>
      <c r="G48" s="76">
        <v>2</v>
      </c>
      <c r="H48" s="76">
        <v>2</v>
      </c>
      <c r="I48" s="76">
        <v>0</v>
      </c>
      <c r="J48" s="26"/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/>
      <c r="S48" s="26">
        <f t="shared" si="2"/>
        <v>0</v>
      </c>
      <c r="T48" s="26">
        <f t="shared" si="3"/>
        <v>5</v>
      </c>
      <c r="U48" s="26"/>
      <c r="V48" s="26">
        <v>0</v>
      </c>
      <c r="W48" s="26"/>
      <c r="X48" s="26"/>
      <c r="Y48" s="26"/>
      <c r="Z48" s="26"/>
      <c r="AA48" s="24">
        <f t="shared" si="0"/>
        <v>5</v>
      </c>
      <c r="AB48" s="24">
        <f t="shared" si="1"/>
        <v>5</v>
      </c>
    </row>
    <row r="49" spans="1:28" s="37" customFormat="1" ht="14.25">
      <c r="A49" s="21" t="s">
        <v>87</v>
      </c>
      <c r="B49" s="366" t="s">
        <v>88</v>
      </c>
      <c r="C49" s="367"/>
      <c r="D49" s="368"/>
      <c r="E49" s="22"/>
      <c r="F49" s="22">
        <v>0</v>
      </c>
      <c r="G49" s="22">
        <v>0</v>
      </c>
      <c r="H49" s="22">
        <v>0</v>
      </c>
      <c r="I49" s="22">
        <v>0</v>
      </c>
      <c r="J49" s="23"/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/>
      <c r="S49" s="26">
        <f t="shared" si="2"/>
        <v>0</v>
      </c>
      <c r="T49" s="26">
        <f t="shared" si="3"/>
        <v>0</v>
      </c>
      <c r="U49" s="23"/>
      <c r="V49" s="23">
        <v>0</v>
      </c>
      <c r="W49" s="23"/>
      <c r="X49" s="23"/>
      <c r="Y49" s="23"/>
      <c r="Z49" s="23"/>
      <c r="AA49" s="24">
        <f t="shared" si="0"/>
        <v>0</v>
      </c>
      <c r="AB49" s="24">
        <f t="shared" si="1"/>
        <v>0</v>
      </c>
    </row>
    <row r="50" spans="1:28" s="24" customFormat="1">
      <c r="A50" s="27" t="s">
        <v>89</v>
      </c>
      <c r="B50" s="361" t="s">
        <v>90</v>
      </c>
      <c r="C50" s="362"/>
      <c r="D50" s="363"/>
      <c r="E50" s="76">
        <v>4</v>
      </c>
      <c r="F50" s="76">
        <v>1</v>
      </c>
      <c r="G50" s="76">
        <v>1</v>
      </c>
      <c r="H50" s="76">
        <v>0</v>
      </c>
      <c r="I50" s="76">
        <v>0</v>
      </c>
      <c r="J50" s="26"/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/>
      <c r="S50" s="26">
        <f t="shared" si="2"/>
        <v>0</v>
      </c>
      <c r="T50" s="26">
        <f t="shared" si="3"/>
        <v>5</v>
      </c>
      <c r="U50" s="26"/>
      <c r="V50" s="26">
        <v>0</v>
      </c>
      <c r="W50" s="26"/>
      <c r="X50" s="26"/>
      <c r="Y50" s="26"/>
      <c r="Z50" s="26"/>
      <c r="AA50" s="24">
        <f t="shared" si="0"/>
        <v>5</v>
      </c>
      <c r="AB50" s="24">
        <f t="shared" si="1"/>
        <v>5</v>
      </c>
    </row>
    <row r="51" spans="1:28" s="24" customFormat="1">
      <c r="A51" s="27" t="s">
        <v>91</v>
      </c>
      <c r="B51" s="361" t="s">
        <v>92</v>
      </c>
      <c r="C51" s="362"/>
      <c r="D51" s="363"/>
      <c r="E51" s="76"/>
      <c r="F51" s="76">
        <v>0</v>
      </c>
      <c r="G51" s="76">
        <v>0</v>
      </c>
      <c r="H51" s="76">
        <v>0</v>
      </c>
      <c r="I51" s="76">
        <v>0</v>
      </c>
      <c r="J51" s="26"/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/>
      <c r="S51" s="26">
        <f t="shared" si="2"/>
        <v>0</v>
      </c>
      <c r="T51" s="26">
        <f t="shared" si="3"/>
        <v>0</v>
      </c>
      <c r="U51" s="26"/>
      <c r="V51" s="26">
        <v>0</v>
      </c>
      <c r="W51" s="26"/>
      <c r="X51" s="26"/>
      <c r="Y51" s="26"/>
      <c r="Z51" s="26"/>
      <c r="AA51" s="24">
        <f t="shared" si="0"/>
        <v>0</v>
      </c>
      <c r="AB51" s="24">
        <f t="shared" si="1"/>
        <v>0</v>
      </c>
    </row>
    <row r="52" spans="1:28" s="24" customFormat="1">
      <c r="A52" s="27" t="s">
        <v>93</v>
      </c>
      <c r="B52" s="361" t="s">
        <v>94</v>
      </c>
      <c r="C52" s="362"/>
      <c r="D52" s="363"/>
      <c r="E52" s="76"/>
      <c r="F52" s="76">
        <v>0</v>
      </c>
      <c r="G52" s="76">
        <v>0</v>
      </c>
      <c r="H52" s="76">
        <v>0</v>
      </c>
      <c r="I52" s="76">
        <v>0</v>
      </c>
      <c r="J52" s="26"/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/>
      <c r="S52" s="26">
        <f t="shared" si="2"/>
        <v>0</v>
      </c>
      <c r="T52" s="26">
        <f t="shared" si="3"/>
        <v>0</v>
      </c>
      <c r="U52" s="26"/>
      <c r="V52" s="26">
        <v>0</v>
      </c>
      <c r="W52" s="26"/>
      <c r="X52" s="26"/>
      <c r="Y52" s="26"/>
      <c r="Z52" s="26"/>
      <c r="AA52" s="24">
        <f t="shared" si="0"/>
        <v>0</v>
      </c>
      <c r="AB52" s="24">
        <f t="shared" si="1"/>
        <v>0</v>
      </c>
    </row>
    <row r="53" spans="1:28" s="32" customFormat="1">
      <c r="A53" s="29" t="s">
        <v>95</v>
      </c>
      <c r="B53" s="361" t="s">
        <v>96</v>
      </c>
      <c r="C53" s="362"/>
      <c r="D53" s="363"/>
      <c r="E53" s="79"/>
      <c r="F53" s="78">
        <v>0</v>
      </c>
      <c r="G53" s="78">
        <v>0</v>
      </c>
      <c r="H53" s="78">
        <v>0</v>
      </c>
      <c r="I53" s="78">
        <v>0</v>
      </c>
      <c r="J53" s="31"/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/>
      <c r="S53" s="26">
        <f t="shared" si="2"/>
        <v>0</v>
      </c>
      <c r="T53" s="26">
        <f t="shared" si="3"/>
        <v>0</v>
      </c>
      <c r="U53" s="31"/>
      <c r="V53" s="31">
        <v>0</v>
      </c>
      <c r="W53" s="31"/>
      <c r="X53" s="31"/>
      <c r="Y53" s="31"/>
      <c r="Z53" s="31"/>
      <c r="AA53" s="24">
        <f t="shared" si="0"/>
        <v>0</v>
      </c>
      <c r="AB53" s="24">
        <f t="shared" si="1"/>
        <v>0</v>
      </c>
    </row>
    <row r="54" spans="1:28" s="32" customFormat="1">
      <c r="A54" s="29" t="s">
        <v>97</v>
      </c>
      <c r="B54" s="361" t="s">
        <v>255</v>
      </c>
      <c r="C54" s="362"/>
      <c r="D54" s="363"/>
      <c r="E54" s="78">
        <v>6</v>
      </c>
      <c r="F54" s="78">
        <v>0</v>
      </c>
      <c r="G54" s="78">
        <v>0</v>
      </c>
      <c r="H54" s="78">
        <v>0</v>
      </c>
      <c r="I54" s="78">
        <v>0</v>
      </c>
      <c r="J54" s="31"/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/>
      <c r="S54" s="26">
        <f t="shared" si="2"/>
        <v>0</v>
      </c>
      <c r="T54" s="26">
        <f t="shared" si="3"/>
        <v>6</v>
      </c>
      <c r="U54" s="31"/>
      <c r="V54" s="31">
        <v>0</v>
      </c>
      <c r="W54" s="31"/>
      <c r="X54" s="31"/>
      <c r="Y54" s="31"/>
      <c r="Z54" s="31"/>
      <c r="AA54" s="24">
        <f t="shared" si="0"/>
        <v>6</v>
      </c>
      <c r="AB54" s="24">
        <f t="shared" si="1"/>
        <v>6</v>
      </c>
    </row>
    <row r="55" spans="1:28" s="24" customFormat="1">
      <c r="A55" s="27" t="s">
        <v>99</v>
      </c>
      <c r="B55" s="361" t="s">
        <v>100</v>
      </c>
      <c r="C55" s="362"/>
      <c r="D55" s="363"/>
      <c r="E55" s="76">
        <v>1</v>
      </c>
      <c r="F55" s="76">
        <v>0</v>
      </c>
      <c r="G55" s="76">
        <v>0</v>
      </c>
      <c r="H55" s="76">
        <v>0</v>
      </c>
      <c r="I55" s="76">
        <v>0</v>
      </c>
      <c r="J55" s="26"/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/>
      <c r="S55" s="26">
        <f t="shared" si="2"/>
        <v>0</v>
      </c>
      <c r="T55" s="26">
        <f t="shared" si="3"/>
        <v>1</v>
      </c>
      <c r="U55" s="26"/>
      <c r="V55" s="26">
        <v>0</v>
      </c>
      <c r="W55" s="26"/>
      <c r="X55" s="26"/>
      <c r="Y55" s="26"/>
      <c r="Z55" s="26"/>
      <c r="AA55" s="24">
        <f t="shared" si="0"/>
        <v>1</v>
      </c>
      <c r="AB55" s="24">
        <f t="shared" si="1"/>
        <v>1</v>
      </c>
    </row>
    <row r="56" spans="1:28" s="24" customFormat="1">
      <c r="A56" s="27" t="s">
        <v>101</v>
      </c>
      <c r="B56" s="355" t="s">
        <v>63</v>
      </c>
      <c r="C56" s="356"/>
      <c r="D56" s="357"/>
      <c r="E56" s="76">
        <v>2</v>
      </c>
      <c r="F56" s="76">
        <v>0</v>
      </c>
      <c r="G56" s="76">
        <v>0</v>
      </c>
      <c r="H56" s="76">
        <v>0</v>
      </c>
      <c r="I56" s="76">
        <v>0</v>
      </c>
      <c r="J56" s="26"/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/>
      <c r="S56" s="26">
        <f t="shared" si="2"/>
        <v>0</v>
      </c>
      <c r="T56" s="26">
        <f t="shared" si="3"/>
        <v>2</v>
      </c>
      <c r="U56" s="26"/>
      <c r="V56" s="26">
        <v>0</v>
      </c>
      <c r="W56" s="26"/>
      <c r="X56" s="26"/>
      <c r="Y56" s="26"/>
      <c r="Z56" s="26"/>
      <c r="AA56" s="24">
        <f t="shared" si="0"/>
        <v>2</v>
      </c>
      <c r="AB56" s="24">
        <f t="shared" si="1"/>
        <v>2</v>
      </c>
    </row>
    <row r="57" spans="1:28" s="36" customFormat="1" ht="14.25">
      <c r="A57" s="21" t="s">
        <v>102</v>
      </c>
      <c r="B57" s="366" t="s">
        <v>103</v>
      </c>
      <c r="C57" s="367"/>
      <c r="D57" s="368"/>
      <c r="E57" s="34"/>
      <c r="F57" s="34">
        <v>0</v>
      </c>
      <c r="G57" s="34">
        <v>0</v>
      </c>
      <c r="H57" s="34">
        <v>0</v>
      </c>
      <c r="I57" s="34">
        <v>0</v>
      </c>
      <c r="J57" s="35"/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/>
      <c r="S57" s="26">
        <f t="shared" si="2"/>
        <v>0</v>
      </c>
      <c r="T57" s="26">
        <f t="shared" si="3"/>
        <v>0</v>
      </c>
      <c r="U57" s="35"/>
      <c r="V57" s="35">
        <v>0</v>
      </c>
      <c r="W57" s="35"/>
      <c r="X57" s="35"/>
      <c r="Y57" s="35"/>
      <c r="Z57" s="35"/>
      <c r="AA57" s="24">
        <f t="shared" si="0"/>
        <v>0</v>
      </c>
      <c r="AB57" s="24">
        <f t="shared" si="1"/>
        <v>0</v>
      </c>
    </row>
    <row r="58" spans="1:28" s="24" customFormat="1">
      <c r="A58" s="27" t="s">
        <v>104</v>
      </c>
      <c r="B58" s="361" t="s">
        <v>105</v>
      </c>
      <c r="C58" s="362"/>
      <c r="D58" s="363"/>
      <c r="E58" s="76"/>
      <c r="F58" s="76">
        <v>0</v>
      </c>
      <c r="G58" s="76">
        <v>0</v>
      </c>
      <c r="H58" s="76">
        <v>0</v>
      </c>
      <c r="I58" s="76">
        <v>0</v>
      </c>
      <c r="J58" s="26"/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/>
      <c r="S58" s="26">
        <f t="shared" si="2"/>
        <v>0</v>
      </c>
      <c r="T58" s="26">
        <f t="shared" si="3"/>
        <v>0</v>
      </c>
      <c r="U58" s="26"/>
      <c r="V58" s="26">
        <v>0</v>
      </c>
      <c r="W58" s="26"/>
      <c r="X58" s="26"/>
      <c r="Y58" s="26"/>
      <c r="Z58" s="26"/>
      <c r="AA58" s="24">
        <f t="shared" si="0"/>
        <v>0</v>
      </c>
      <c r="AB58" s="24">
        <f t="shared" si="1"/>
        <v>0</v>
      </c>
    </row>
    <row r="59" spans="1:28" s="24" customFormat="1">
      <c r="A59" s="27" t="s">
        <v>106</v>
      </c>
      <c r="B59" s="361" t="s">
        <v>107</v>
      </c>
      <c r="C59" s="362"/>
      <c r="D59" s="363"/>
      <c r="E59" s="76"/>
      <c r="F59" s="76">
        <v>0</v>
      </c>
      <c r="G59" s="76">
        <v>0</v>
      </c>
      <c r="H59" s="76">
        <v>0</v>
      </c>
      <c r="I59" s="76">
        <v>0</v>
      </c>
      <c r="J59" s="26"/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/>
      <c r="S59" s="26">
        <f t="shared" si="2"/>
        <v>0</v>
      </c>
      <c r="T59" s="26">
        <f t="shared" si="3"/>
        <v>0</v>
      </c>
      <c r="U59" s="26"/>
      <c r="V59" s="26">
        <v>0</v>
      </c>
      <c r="W59" s="26"/>
      <c r="X59" s="26"/>
      <c r="Y59" s="26"/>
      <c r="Z59" s="26"/>
      <c r="AA59" s="24">
        <f t="shared" si="0"/>
        <v>0</v>
      </c>
      <c r="AB59" s="24">
        <f t="shared" si="1"/>
        <v>0</v>
      </c>
    </row>
    <row r="60" spans="1:28" s="24" customFormat="1">
      <c r="A60" s="27" t="s">
        <v>108</v>
      </c>
      <c r="B60" s="361" t="s">
        <v>109</v>
      </c>
      <c r="C60" s="362"/>
      <c r="D60" s="363"/>
      <c r="E60" s="76"/>
      <c r="F60" s="76">
        <v>0</v>
      </c>
      <c r="G60" s="76">
        <v>0</v>
      </c>
      <c r="H60" s="76">
        <v>0</v>
      </c>
      <c r="I60" s="76">
        <v>0</v>
      </c>
      <c r="J60" s="26"/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/>
      <c r="S60" s="26">
        <f t="shared" si="2"/>
        <v>0</v>
      </c>
      <c r="T60" s="26">
        <f t="shared" si="3"/>
        <v>0</v>
      </c>
      <c r="U60" s="26"/>
      <c r="V60" s="26">
        <v>0</v>
      </c>
      <c r="W60" s="26"/>
      <c r="X60" s="26"/>
      <c r="Y60" s="26"/>
      <c r="Z60" s="26"/>
      <c r="AA60" s="24">
        <f t="shared" si="0"/>
        <v>0</v>
      </c>
      <c r="AB60" s="24">
        <f t="shared" si="1"/>
        <v>0</v>
      </c>
    </row>
    <row r="61" spans="1:28" s="24" customFormat="1">
      <c r="A61" s="27" t="s">
        <v>110</v>
      </c>
      <c r="B61" s="361" t="s">
        <v>111</v>
      </c>
      <c r="C61" s="362"/>
      <c r="D61" s="363"/>
      <c r="E61" s="76"/>
      <c r="F61" s="76">
        <v>0</v>
      </c>
      <c r="G61" s="76">
        <v>0</v>
      </c>
      <c r="H61" s="76">
        <v>0</v>
      </c>
      <c r="I61" s="76">
        <v>0</v>
      </c>
      <c r="J61" s="26"/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/>
      <c r="S61" s="26">
        <f t="shared" si="2"/>
        <v>0</v>
      </c>
      <c r="T61" s="26">
        <f t="shared" si="3"/>
        <v>0</v>
      </c>
      <c r="U61" s="26"/>
      <c r="V61" s="26">
        <v>0</v>
      </c>
      <c r="W61" s="26"/>
      <c r="X61" s="26"/>
      <c r="Y61" s="26"/>
      <c r="Z61" s="26"/>
      <c r="AA61" s="24">
        <f t="shared" si="0"/>
        <v>0</v>
      </c>
      <c r="AB61" s="24">
        <f t="shared" si="1"/>
        <v>0</v>
      </c>
    </row>
    <row r="62" spans="1:28" s="24" customFormat="1">
      <c r="A62" s="27" t="s">
        <v>112</v>
      </c>
      <c r="B62" s="361" t="s">
        <v>113</v>
      </c>
      <c r="C62" s="362"/>
      <c r="D62" s="363"/>
      <c r="E62" s="76"/>
      <c r="F62" s="76">
        <v>0</v>
      </c>
      <c r="G62" s="76">
        <v>0</v>
      </c>
      <c r="H62" s="76">
        <v>0</v>
      </c>
      <c r="I62" s="76">
        <v>0</v>
      </c>
      <c r="J62" s="26"/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/>
      <c r="S62" s="26">
        <f t="shared" si="2"/>
        <v>0</v>
      </c>
      <c r="T62" s="26">
        <f t="shared" si="3"/>
        <v>0</v>
      </c>
      <c r="U62" s="26"/>
      <c r="V62" s="26">
        <v>0</v>
      </c>
      <c r="W62" s="26"/>
      <c r="X62" s="26"/>
      <c r="Y62" s="26"/>
      <c r="Z62" s="26"/>
      <c r="AA62" s="24">
        <f t="shared" si="0"/>
        <v>0</v>
      </c>
      <c r="AB62" s="24">
        <f t="shared" si="1"/>
        <v>0</v>
      </c>
    </row>
    <row r="63" spans="1:28" s="24" customFormat="1">
      <c r="A63" s="27" t="s">
        <v>114</v>
      </c>
      <c r="B63" s="361" t="s">
        <v>115</v>
      </c>
      <c r="C63" s="362"/>
      <c r="D63" s="363"/>
      <c r="E63" s="76"/>
      <c r="F63" s="76">
        <v>0</v>
      </c>
      <c r="G63" s="76">
        <v>0</v>
      </c>
      <c r="H63" s="76">
        <v>0</v>
      </c>
      <c r="I63" s="76">
        <v>0</v>
      </c>
      <c r="J63" s="26"/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/>
      <c r="S63" s="26">
        <f t="shared" si="2"/>
        <v>0</v>
      </c>
      <c r="T63" s="26">
        <f t="shared" si="3"/>
        <v>0</v>
      </c>
      <c r="U63" s="26"/>
      <c r="V63" s="26">
        <v>0</v>
      </c>
      <c r="W63" s="26"/>
      <c r="X63" s="26"/>
      <c r="Y63" s="26"/>
      <c r="Z63" s="26"/>
      <c r="AA63" s="24">
        <f t="shared" si="0"/>
        <v>0</v>
      </c>
      <c r="AB63" s="24">
        <f t="shared" si="1"/>
        <v>0</v>
      </c>
    </row>
    <row r="64" spans="1:28" s="24" customFormat="1">
      <c r="A64" s="27" t="s">
        <v>116</v>
      </c>
      <c r="B64" s="361" t="s">
        <v>117</v>
      </c>
      <c r="C64" s="362"/>
      <c r="D64" s="363"/>
      <c r="E64" s="76">
        <v>1</v>
      </c>
      <c r="F64" s="76">
        <v>0</v>
      </c>
      <c r="G64" s="76">
        <v>0</v>
      </c>
      <c r="H64" s="76">
        <v>0</v>
      </c>
      <c r="I64" s="76">
        <v>0</v>
      </c>
      <c r="J64" s="26"/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/>
      <c r="S64" s="26">
        <f t="shared" si="2"/>
        <v>0</v>
      </c>
      <c r="T64" s="26">
        <f t="shared" si="3"/>
        <v>1</v>
      </c>
      <c r="U64" s="26"/>
      <c r="V64" s="26">
        <v>0</v>
      </c>
      <c r="W64" s="26"/>
      <c r="X64" s="26"/>
      <c r="Y64" s="26"/>
      <c r="Z64" s="26"/>
      <c r="AA64" s="24">
        <f t="shared" si="0"/>
        <v>1</v>
      </c>
      <c r="AB64" s="24">
        <f t="shared" si="1"/>
        <v>1</v>
      </c>
    </row>
    <row r="65" spans="1:28" s="24" customFormat="1">
      <c r="A65" s="27" t="s">
        <v>118</v>
      </c>
      <c r="B65" s="361" t="s">
        <v>119</v>
      </c>
      <c r="C65" s="362"/>
      <c r="D65" s="363"/>
      <c r="E65" s="76"/>
      <c r="F65" s="76">
        <v>0</v>
      </c>
      <c r="G65" s="76">
        <v>0</v>
      </c>
      <c r="H65" s="76">
        <v>0</v>
      </c>
      <c r="I65" s="76">
        <v>0</v>
      </c>
      <c r="J65" s="26"/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/>
      <c r="S65" s="26">
        <f t="shared" si="2"/>
        <v>0</v>
      </c>
      <c r="T65" s="26">
        <f t="shared" si="3"/>
        <v>0</v>
      </c>
      <c r="U65" s="26"/>
      <c r="V65" s="26">
        <v>0</v>
      </c>
      <c r="W65" s="26"/>
      <c r="X65" s="26"/>
      <c r="Y65" s="26"/>
      <c r="Z65" s="26"/>
      <c r="AA65" s="24">
        <f t="shared" si="0"/>
        <v>0</v>
      </c>
      <c r="AB65" s="24">
        <f t="shared" si="1"/>
        <v>0</v>
      </c>
    </row>
    <row r="66" spans="1:28" s="24" customFormat="1">
      <c r="A66" s="27" t="s">
        <v>120</v>
      </c>
      <c r="B66" s="361" t="s">
        <v>121</v>
      </c>
      <c r="C66" s="362"/>
      <c r="D66" s="363"/>
      <c r="E66" s="76"/>
      <c r="F66" s="76">
        <v>0</v>
      </c>
      <c r="G66" s="76">
        <v>0</v>
      </c>
      <c r="H66" s="76">
        <v>0</v>
      </c>
      <c r="I66" s="76">
        <v>0</v>
      </c>
      <c r="J66" s="26"/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/>
      <c r="S66" s="26">
        <f t="shared" si="2"/>
        <v>0</v>
      </c>
      <c r="T66" s="26">
        <f t="shared" si="3"/>
        <v>0</v>
      </c>
      <c r="U66" s="26"/>
      <c r="V66" s="26">
        <v>0</v>
      </c>
      <c r="W66" s="26"/>
      <c r="X66" s="26"/>
      <c r="Y66" s="26"/>
      <c r="Z66" s="26"/>
      <c r="AA66" s="24">
        <f t="shared" si="0"/>
        <v>0</v>
      </c>
      <c r="AB66" s="24">
        <f t="shared" si="1"/>
        <v>0</v>
      </c>
    </row>
    <row r="67" spans="1:28" s="24" customFormat="1">
      <c r="A67" s="27" t="s">
        <v>122</v>
      </c>
      <c r="B67" s="361" t="s">
        <v>123</v>
      </c>
      <c r="C67" s="362"/>
      <c r="D67" s="363"/>
      <c r="E67" s="76"/>
      <c r="F67" s="76">
        <v>0</v>
      </c>
      <c r="G67" s="76">
        <v>0</v>
      </c>
      <c r="H67" s="76">
        <v>0</v>
      </c>
      <c r="I67" s="76">
        <v>0</v>
      </c>
      <c r="J67" s="26"/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/>
      <c r="S67" s="26">
        <f t="shared" si="2"/>
        <v>0</v>
      </c>
      <c r="T67" s="26">
        <f t="shared" si="3"/>
        <v>0</v>
      </c>
      <c r="U67" s="26"/>
      <c r="V67" s="26">
        <v>0</v>
      </c>
      <c r="W67" s="26"/>
      <c r="X67" s="26"/>
      <c r="Y67" s="26"/>
      <c r="Z67" s="26"/>
      <c r="AA67" s="24">
        <f t="shared" si="0"/>
        <v>0</v>
      </c>
      <c r="AB67" s="24">
        <f t="shared" si="1"/>
        <v>0</v>
      </c>
    </row>
    <row r="68" spans="1:28" s="24" customFormat="1">
      <c r="A68" s="27" t="s">
        <v>124</v>
      </c>
      <c r="B68" s="361" t="s">
        <v>125</v>
      </c>
      <c r="C68" s="362"/>
      <c r="D68" s="363"/>
      <c r="E68" s="76"/>
      <c r="F68" s="76">
        <v>0</v>
      </c>
      <c r="G68" s="76">
        <v>0</v>
      </c>
      <c r="H68" s="76">
        <v>0</v>
      </c>
      <c r="I68" s="76">
        <v>0</v>
      </c>
      <c r="J68" s="26"/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/>
      <c r="S68" s="26">
        <f t="shared" si="2"/>
        <v>0</v>
      </c>
      <c r="T68" s="26">
        <f t="shared" si="3"/>
        <v>0</v>
      </c>
      <c r="U68" s="26"/>
      <c r="V68" s="26">
        <v>0</v>
      </c>
      <c r="W68" s="26"/>
      <c r="X68" s="26"/>
      <c r="Y68" s="26"/>
      <c r="Z68" s="26"/>
      <c r="AA68" s="24">
        <f t="shared" si="0"/>
        <v>0</v>
      </c>
      <c r="AB68" s="24">
        <f t="shared" si="1"/>
        <v>0</v>
      </c>
    </row>
    <row r="69" spans="1:28" s="24" customFormat="1">
      <c r="A69" s="27" t="s">
        <v>126</v>
      </c>
      <c r="B69" s="361" t="s">
        <v>127</v>
      </c>
      <c r="C69" s="362"/>
      <c r="D69" s="363"/>
      <c r="E69" s="76"/>
      <c r="F69" s="76">
        <v>0</v>
      </c>
      <c r="G69" s="76">
        <v>0</v>
      </c>
      <c r="H69" s="76">
        <v>0</v>
      </c>
      <c r="I69" s="76">
        <v>0</v>
      </c>
      <c r="J69" s="26"/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/>
      <c r="S69" s="26">
        <f t="shared" si="2"/>
        <v>0</v>
      </c>
      <c r="T69" s="26">
        <f t="shared" si="3"/>
        <v>0</v>
      </c>
      <c r="U69" s="26"/>
      <c r="V69" s="26">
        <v>0</v>
      </c>
      <c r="W69" s="26"/>
      <c r="X69" s="26"/>
      <c r="Y69" s="26"/>
      <c r="Z69" s="26"/>
      <c r="AA69" s="24">
        <f t="shared" si="0"/>
        <v>0</v>
      </c>
      <c r="AB69" s="24">
        <f t="shared" si="1"/>
        <v>0</v>
      </c>
    </row>
    <row r="70" spans="1:28" s="24" customFormat="1">
      <c r="A70" s="27" t="s">
        <v>128</v>
      </c>
      <c r="B70" s="355" t="s">
        <v>63</v>
      </c>
      <c r="C70" s="356"/>
      <c r="D70" s="357"/>
      <c r="E70" s="76"/>
      <c r="F70" s="76">
        <v>0</v>
      </c>
      <c r="G70" s="76">
        <v>0</v>
      </c>
      <c r="H70" s="76">
        <v>0</v>
      </c>
      <c r="I70" s="76">
        <v>0</v>
      </c>
      <c r="J70" s="26"/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/>
      <c r="S70" s="26">
        <f t="shared" si="2"/>
        <v>0</v>
      </c>
      <c r="T70" s="26">
        <f t="shared" si="3"/>
        <v>0</v>
      </c>
      <c r="U70" s="26"/>
      <c r="V70" s="26">
        <v>0</v>
      </c>
      <c r="W70" s="26"/>
      <c r="X70" s="26"/>
      <c r="Y70" s="26"/>
      <c r="Z70" s="26"/>
      <c r="AA70" s="24">
        <f t="shared" si="0"/>
        <v>0</v>
      </c>
      <c r="AB70" s="24">
        <f t="shared" si="1"/>
        <v>0</v>
      </c>
    </row>
    <row r="71" spans="1:28" s="36" customFormat="1" ht="14.25">
      <c r="A71" s="21" t="s">
        <v>129</v>
      </c>
      <c r="B71" s="366" t="s">
        <v>130</v>
      </c>
      <c r="C71" s="367"/>
      <c r="D71" s="368"/>
      <c r="E71" s="34"/>
      <c r="F71" s="34">
        <v>0</v>
      </c>
      <c r="G71" s="34">
        <v>0</v>
      </c>
      <c r="H71" s="34">
        <v>0</v>
      </c>
      <c r="I71" s="34">
        <v>0</v>
      </c>
      <c r="J71" s="35"/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/>
      <c r="S71" s="26">
        <f t="shared" si="2"/>
        <v>0</v>
      </c>
      <c r="T71" s="26">
        <f t="shared" si="3"/>
        <v>0</v>
      </c>
      <c r="U71" s="35"/>
      <c r="V71" s="35">
        <v>0</v>
      </c>
      <c r="W71" s="35"/>
      <c r="X71" s="35"/>
      <c r="Y71" s="35"/>
      <c r="Z71" s="35"/>
      <c r="AA71" s="24">
        <f t="shared" si="0"/>
        <v>0</v>
      </c>
      <c r="AB71" s="24">
        <f t="shared" si="1"/>
        <v>0</v>
      </c>
    </row>
    <row r="72" spans="1:28" s="24" customFormat="1">
      <c r="A72" s="27" t="s">
        <v>131</v>
      </c>
      <c r="B72" s="361" t="s">
        <v>132</v>
      </c>
      <c r="C72" s="362"/>
      <c r="D72" s="363"/>
      <c r="E72" s="76"/>
      <c r="F72" s="76">
        <v>0</v>
      </c>
      <c r="G72" s="76">
        <v>0</v>
      </c>
      <c r="H72" s="76">
        <v>0</v>
      </c>
      <c r="I72" s="76">
        <v>0</v>
      </c>
      <c r="J72" s="26"/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/>
      <c r="S72" s="26">
        <f t="shared" si="2"/>
        <v>0</v>
      </c>
      <c r="T72" s="26">
        <f t="shared" si="3"/>
        <v>0</v>
      </c>
      <c r="U72" s="26"/>
      <c r="V72" s="26">
        <v>0</v>
      </c>
      <c r="W72" s="26"/>
      <c r="X72" s="26"/>
      <c r="Y72" s="26"/>
      <c r="Z72" s="26"/>
      <c r="AA72" s="24">
        <f t="shared" si="0"/>
        <v>0</v>
      </c>
      <c r="AB72" s="24">
        <f t="shared" si="1"/>
        <v>0</v>
      </c>
    </row>
    <row r="73" spans="1:28" s="24" customFormat="1">
      <c r="A73" s="27" t="s">
        <v>133</v>
      </c>
      <c r="B73" s="361" t="s">
        <v>134</v>
      </c>
      <c r="C73" s="362"/>
      <c r="D73" s="363"/>
      <c r="E73" s="76"/>
      <c r="F73" s="76">
        <v>0</v>
      </c>
      <c r="G73" s="76">
        <v>0</v>
      </c>
      <c r="H73" s="76">
        <v>0</v>
      </c>
      <c r="I73" s="76">
        <v>0</v>
      </c>
      <c r="J73" s="26"/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/>
      <c r="S73" s="26">
        <f t="shared" si="2"/>
        <v>0</v>
      </c>
      <c r="T73" s="26">
        <f t="shared" si="3"/>
        <v>0</v>
      </c>
      <c r="U73" s="26"/>
      <c r="V73" s="26">
        <v>0</v>
      </c>
      <c r="W73" s="26"/>
      <c r="X73" s="26"/>
      <c r="Y73" s="26"/>
      <c r="Z73" s="26"/>
      <c r="AA73" s="24">
        <f t="shared" si="0"/>
        <v>0</v>
      </c>
      <c r="AB73" s="24">
        <f t="shared" si="1"/>
        <v>0</v>
      </c>
    </row>
    <row r="74" spans="1:28" s="24" customFormat="1">
      <c r="A74" s="27" t="s">
        <v>135</v>
      </c>
      <c r="B74" s="361" t="s">
        <v>136</v>
      </c>
      <c r="C74" s="362"/>
      <c r="D74" s="363"/>
      <c r="E74" s="76"/>
      <c r="F74" s="76">
        <v>0</v>
      </c>
      <c r="G74" s="76">
        <v>0</v>
      </c>
      <c r="H74" s="76">
        <v>0</v>
      </c>
      <c r="I74" s="76">
        <v>0</v>
      </c>
      <c r="J74" s="26"/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/>
      <c r="S74" s="26">
        <f t="shared" si="2"/>
        <v>0</v>
      </c>
      <c r="T74" s="26">
        <f t="shared" si="3"/>
        <v>0</v>
      </c>
      <c r="U74" s="26"/>
      <c r="V74" s="26">
        <v>0</v>
      </c>
      <c r="W74" s="26"/>
      <c r="X74" s="26"/>
      <c r="Y74" s="26"/>
      <c r="Z74" s="26"/>
      <c r="AA74" s="24">
        <f t="shared" si="0"/>
        <v>0</v>
      </c>
      <c r="AB74" s="24">
        <f t="shared" si="1"/>
        <v>0</v>
      </c>
    </row>
    <row r="75" spans="1:28" s="24" customFormat="1">
      <c r="A75" s="27" t="s">
        <v>137</v>
      </c>
      <c r="B75" s="361" t="s">
        <v>138</v>
      </c>
      <c r="C75" s="362"/>
      <c r="D75" s="363"/>
      <c r="E75" s="76"/>
      <c r="F75" s="76">
        <v>0</v>
      </c>
      <c r="G75" s="76">
        <v>0</v>
      </c>
      <c r="H75" s="76">
        <v>0</v>
      </c>
      <c r="I75" s="76">
        <v>0</v>
      </c>
      <c r="J75" s="26"/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/>
      <c r="S75" s="26">
        <f t="shared" si="2"/>
        <v>0</v>
      </c>
      <c r="T75" s="26">
        <f t="shared" si="3"/>
        <v>0</v>
      </c>
      <c r="U75" s="26"/>
      <c r="V75" s="26">
        <v>0</v>
      </c>
      <c r="W75" s="26"/>
      <c r="X75" s="26"/>
      <c r="Y75" s="26"/>
      <c r="Z75" s="26"/>
      <c r="AA75" s="24">
        <f t="shared" si="0"/>
        <v>0</v>
      </c>
      <c r="AB75" s="24">
        <f t="shared" si="1"/>
        <v>0</v>
      </c>
    </row>
    <row r="76" spans="1:28" s="24" customFormat="1">
      <c r="A76" s="27" t="s">
        <v>139</v>
      </c>
      <c r="B76" s="361" t="s">
        <v>140</v>
      </c>
      <c r="C76" s="362"/>
      <c r="D76" s="363"/>
      <c r="E76" s="76"/>
      <c r="F76" s="76">
        <v>0</v>
      </c>
      <c r="G76" s="76">
        <v>0</v>
      </c>
      <c r="H76" s="76">
        <v>0</v>
      </c>
      <c r="I76" s="76">
        <v>0</v>
      </c>
      <c r="J76" s="26"/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/>
      <c r="S76" s="26">
        <f t="shared" si="2"/>
        <v>0</v>
      </c>
      <c r="T76" s="26">
        <f t="shared" si="3"/>
        <v>0</v>
      </c>
      <c r="U76" s="26"/>
      <c r="V76" s="26">
        <v>0</v>
      </c>
      <c r="W76" s="26"/>
      <c r="X76" s="26"/>
      <c r="Y76" s="26"/>
      <c r="Z76" s="26"/>
      <c r="AA76" s="24">
        <f t="shared" si="0"/>
        <v>0</v>
      </c>
      <c r="AB76" s="24">
        <f t="shared" si="1"/>
        <v>0</v>
      </c>
    </row>
    <row r="77" spans="1:28" s="24" customFormat="1">
      <c r="A77" s="27" t="s">
        <v>141</v>
      </c>
      <c r="B77" s="355" t="s">
        <v>63</v>
      </c>
      <c r="C77" s="356"/>
      <c r="D77" s="357"/>
      <c r="E77" s="76"/>
      <c r="F77" s="76">
        <v>0</v>
      </c>
      <c r="G77" s="76">
        <v>0</v>
      </c>
      <c r="H77" s="76">
        <v>0</v>
      </c>
      <c r="I77" s="76">
        <v>0</v>
      </c>
      <c r="J77" s="26"/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/>
      <c r="S77" s="26">
        <f t="shared" si="2"/>
        <v>0</v>
      </c>
      <c r="T77" s="26">
        <f t="shared" si="3"/>
        <v>0</v>
      </c>
      <c r="U77" s="26"/>
      <c r="V77" s="26">
        <v>0</v>
      </c>
      <c r="W77" s="26"/>
      <c r="X77" s="26"/>
      <c r="Y77" s="26"/>
      <c r="Z77" s="26"/>
      <c r="AA77" s="24">
        <f t="shared" si="0"/>
        <v>0</v>
      </c>
      <c r="AB77" s="24">
        <f t="shared" si="1"/>
        <v>0</v>
      </c>
    </row>
    <row r="78" spans="1:28" s="37" customFormat="1" ht="14.25">
      <c r="A78" s="33" t="s">
        <v>142</v>
      </c>
      <c r="B78" s="366" t="s">
        <v>143</v>
      </c>
      <c r="C78" s="367"/>
      <c r="D78" s="368"/>
      <c r="E78" s="22"/>
      <c r="F78" s="22">
        <v>0</v>
      </c>
      <c r="G78" s="34">
        <v>0</v>
      </c>
      <c r="H78" s="34">
        <v>0</v>
      </c>
      <c r="I78" s="22">
        <v>0</v>
      </c>
      <c r="J78" s="23"/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/>
      <c r="S78" s="26">
        <f t="shared" si="2"/>
        <v>0</v>
      </c>
      <c r="T78" s="26">
        <f t="shared" si="3"/>
        <v>0</v>
      </c>
      <c r="U78" s="23"/>
      <c r="V78" s="23">
        <v>0</v>
      </c>
      <c r="W78" s="23"/>
      <c r="X78" s="23"/>
      <c r="Y78" s="23"/>
      <c r="Z78" s="23"/>
      <c r="AA78" s="24">
        <f t="shared" si="0"/>
        <v>0</v>
      </c>
      <c r="AB78" s="24">
        <f t="shared" si="1"/>
        <v>0</v>
      </c>
    </row>
    <row r="79" spans="1:28" s="24" customFormat="1">
      <c r="A79" s="27" t="s">
        <v>144</v>
      </c>
      <c r="B79" s="361" t="s">
        <v>145</v>
      </c>
      <c r="C79" s="362"/>
      <c r="D79" s="363"/>
      <c r="E79" s="76"/>
      <c r="F79" s="76">
        <v>0</v>
      </c>
      <c r="G79" s="24">
        <v>0</v>
      </c>
      <c r="H79" s="24">
        <v>0</v>
      </c>
      <c r="I79" s="76">
        <v>0</v>
      </c>
      <c r="J79" s="26"/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/>
      <c r="S79" s="26">
        <f t="shared" si="2"/>
        <v>0</v>
      </c>
      <c r="T79" s="26">
        <f t="shared" si="3"/>
        <v>0</v>
      </c>
      <c r="U79" s="26"/>
      <c r="V79" s="26">
        <v>0</v>
      </c>
      <c r="W79" s="26"/>
      <c r="X79" s="26"/>
      <c r="Y79" s="26"/>
      <c r="Z79" s="26"/>
      <c r="AA79" s="24">
        <f t="shared" si="0"/>
        <v>0</v>
      </c>
      <c r="AB79" s="24">
        <f t="shared" si="1"/>
        <v>0</v>
      </c>
    </row>
    <row r="80" spans="1:28" s="24" customFormat="1">
      <c r="A80" s="27" t="s">
        <v>146</v>
      </c>
      <c r="B80" s="361" t="s">
        <v>147</v>
      </c>
      <c r="C80" s="362"/>
      <c r="D80" s="363"/>
      <c r="E80" s="76"/>
      <c r="F80" s="76">
        <v>0</v>
      </c>
      <c r="G80" s="76">
        <v>0</v>
      </c>
      <c r="H80" s="76">
        <v>0</v>
      </c>
      <c r="I80" s="76">
        <v>0</v>
      </c>
      <c r="J80" s="26"/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/>
      <c r="S80" s="26">
        <f t="shared" si="2"/>
        <v>0</v>
      </c>
      <c r="T80" s="26">
        <f t="shared" si="3"/>
        <v>0</v>
      </c>
      <c r="U80" s="26"/>
      <c r="V80" s="26">
        <v>0</v>
      </c>
      <c r="W80" s="26"/>
      <c r="X80" s="26"/>
      <c r="Y80" s="26"/>
      <c r="Z80" s="26"/>
      <c r="AA80" s="24">
        <f t="shared" si="0"/>
        <v>0</v>
      </c>
      <c r="AB80" s="24">
        <f t="shared" si="1"/>
        <v>0</v>
      </c>
    </row>
    <row r="81" spans="1:28" s="24" customFormat="1">
      <c r="A81" s="27" t="s">
        <v>148</v>
      </c>
      <c r="B81" s="361" t="s">
        <v>149</v>
      </c>
      <c r="C81" s="362"/>
      <c r="D81" s="363"/>
      <c r="E81" s="76"/>
      <c r="F81" s="76">
        <v>0</v>
      </c>
      <c r="G81" s="76">
        <v>0</v>
      </c>
      <c r="H81" s="76">
        <v>0</v>
      </c>
      <c r="I81" s="76">
        <v>0</v>
      </c>
      <c r="J81" s="26"/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/>
      <c r="S81" s="26">
        <f t="shared" si="2"/>
        <v>0</v>
      </c>
      <c r="T81" s="26">
        <f t="shared" si="3"/>
        <v>0</v>
      </c>
      <c r="U81" s="26"/>
      <c r="V81" s="26">
        <v>0</v>
      </c>
      <c r="W81" s="26"/>
      <c r="X81" s="26"/>
      <c r="Y81" s="26"/>
      <c r="Z81" s="26"/>
      <c r="AA81" s="24">
        <f t="shared" si="0"/>
        <v>0</v>
      </c>
      <c r="AB81" s="24">
        <f t="shared" si="1"/>
        <v>0</v>
      </c>
    </row>
    <row r="82" spans="1:28" s="32" customFormat="1">
      <c r="A82" s="29" t="s">
        <v>150</v>
      </c>
      <c r="B82" s="371" t="s">
        <v>151</v>
      </c>
      <c r="C82" s="372"/>
      <c r="D82" s="373"/>
      <c r="E82" s="78"/>
      <c r="F82" s="78">
        <v>0</v>
      </c>
      <c r="G82" s="78">
        <v>0</v>
      </c>
      <c r="H82" s="78">
        <v>0</v>
      </c>
      <c r="I82" s="78">
        <v>0</v>
      </c>
      <c r="J82" s="31"/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/>
      <c r="S82" s="26">
        <f t="shared" si="2"/>
        <v>0</v>
      </c>
      <c r="T82" s="26">
        <f t="shared" si="3"/>
        <v>0</v>
      </c>
      <c r="U82" s="31"/>
      <c r="V82" s="31">
        <v>0</v>
      </c>
      <c r="W82" s="31"/>
      <c r="X82" s="31"/>
      <c r="Y82" s="31"/>
      <c r="Z82" s="31"/>
      <c r="AA82" s="24">
        <f t="shared" si="0"/>
        <v>0</v>
      </c>
      <c r="AB82" s="24">
        <f t="shared" si="1"/>
        <v>0</v>
      </c>
    </row>
    <row r="83" spans="1:28" s="24" customFormat="1">
      <c r="A83" s="27" t="s">
        <v>152</v>
      </c>
      <c r="B83" s="371" t="s">
        <v>153</v>
      </c>
      <c r="C83" s="372"/>
      <c r="D83" s="373"/>
      <c r="E83" s="76"/>
      <c r="F83" s="76">
        <v>0</v>
      </c>
      <c r="G83" s="76">
        <v>0</v>
      </c>
      <c r="H83" s="76">
        <v>0</v>
      </c>
      <c r="I83" s="76">
        <v>0</v>
      </c>
      <c r="J83" s="26"/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/>
      <c r="S83" s="26">
        <f t="shared" si="2"/>
        <v>0</v>
      </c>
      <c r="T83" s="26">
        <f t="shared" si="3"/>
        <v>0</v>
      </c>
      <c r="U83" s="26"/>
      <c r="V83" s="26">
        <v>0</v>
      </c>
      <c r="W83" s="26"/>
      <c r="X83" s="26"/>
      <c r="Y83" s="26"/>
      <c r="Z83" s="26"/>
      <c r="AA83" s="24">
        <f t="shared" si="0"/>
        <v>0</v>
      </c>
      <c r="AB83" s="24">
        <f t="shared" si="1"/>
        <v>0</v>
      </c>
    </row>
    <row r="84" spans="1:28" s="24" customFormat="1">
      <c r="A84" s="27" t="s">
        <v>154</v>
      </c>
      <c r="B84" s="355" t="s">
        <v>63</v>
      </c>
      <c r="C84" s="356"/>
      <c r="D84" s="357"/>
      <c r="E84" s="76"/>
      <c r="F84" s="76">
        <v>0</v>
      </c>
      <c r="G84" s="76">
        <v>0</v>
      </c>
      <c r="H84" s="76">
        <v>0</v>
      </c>
      <c r="I84" s="76">
        <v>0</v>
      </c>
      <c r="J84" s="26"/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/>
      <c r="S84" s="26">
        <f t="shared" si="2"/>
        <v>0</v>
      </c>
      <c r="T84" s="26">
        <f t="shared" si="3"/>
        <v>0</v>
      </c>
      <c r="U84" s="26"/>
      <c r="V84" s="26">
        <v>0</v>
      </c>
      <c r="W84" s="26"/>
      <c r="X84" s="26"/>
      <c r="Y84" s="26"/>
      <c r="Z84" s="26"/>
      <c r="AA84" s="24">
        <f t="shared" si="0"/>
        <v>0</v>
      </c>
      <c r="AB84" s="24">
        <f t="shared" si="1"/>
        <v>0</v>
      </c>
    </row>
    <row r="85" spans="1:28" s="37" customFormat="1">
      <c r="A85" s="33" t="s">
        <v>155</v>
      </c>
      <c r="B85" s="366" t="s">
        <v>156</v>
      </c>
      <c r="C85" s="369"/>
      <c r="D85" s="370"/>
      <c r="E85" s="22"/>
      <c r="F85" s="22">
        <v>0</v>
      </c>
      <c r="G85" s="22">
        <v>0</v>
      </c>
      <c r="H85" s="22">
        <v>0</v>
      </c>
      <c r="I85" s="22">
        <v>0</v>
      </c>
      <c r="J85" s="23"/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/>
      <c r="S85" s="26">
        <f t="shared" si="2"/>
        <v>0</v>
      </c>
      <c r="T85" s="26">
        <f t="shared" si="3"/>
        <v>0</v>
      </c>
      <c r="U85" s="23"/>
      <c r="V85" s="23">
        <v>0</v>
      </c>
      <c r="W85" s="23"/>
      <c r="X85" s="23"/>
      <c r="Y85" s="23"/>
      <c r="Z85" s="23"/>
      <c r="AA85" s="24">
        <f t="shared" ref="AA85:AA135" si="4">SUM(S85:T85)</f>
        <v>0</v>
      </c>
      <c r="AB85" s="24">
        <f t="shared" ref="AB85:AB135" si="5">SUM(E85+G85)</f>
        <v>0</v>
      </c>
    </row>
    <row r="86" spans="1:28" s="24" customFormat="1">
      <c r="A86" s="27" t="s">
        <v>157</v>
      </c>
      <c r="B86" s="361" t="s">
        <v>158</v>
      </c>
      <c r="C86" s="362"/>
      <c r="D86" s="363"/>
      <c r="E86" s="76">
        <v>8</v>
      </c>
      <c r="F86" s="76">
        <v>0</v>
      </c>
      <c r="G86" s="76">
        <v>0</v>
      </c>
      <c r="H86" s="76">
        <v>0</v>
      </c>
      <c r="I86" s="76">
        <v>0</v>
      </c>
      <c r="J86" s="26"/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/>
      <c r="S86" s="26">
        <f t="shared" ref="S86:S135" si="6">SUM(K86:N86)</f>
        <v>0</v>
      </c>
      <c r="T86" s="26">
        <f t="shared" ref="T86:T135" si="7">SUM(E86+G86-S86)</f>
        <v>8</v>
      </c>
      <c r="U86" s="26"/>
      <c r="V86" s="26">
        <v>0</v>
      </c>
      <c r="W86" s="26"/>
      <c r="X86" s="26"/>
      <c r="Y86" s="26"/>
      <c r="Z86" s="26"/>
      <c r="AA86" s="24">
        <f t="shared" si="4"/>
        <v>8</v>
      </c>
      <c r="AB86" s="24">
        <f t="shared" si="5"/>
        <v>8</v>
      </c>
    </row>
    <row r="87" spans="1:28" s="24" customFormat="1">
      <c r="A87" s="27" t="s">
        <v>159</v>
      </c>
      <c r="B87" s="355" t="s">
        <v>63</v>
      </c>
      <c r="C87" s="356"/>
      <c r="D87" s="357"/>
      <c r="E87" s="76">
        <v>1</v>
      </c>
      <c r="F87" s="76">
        <v>0</v>
      </c>
      <c r="G87" s="76">
        <v>0</v>
      </c>
      <c r="H87" s="76">
        <v>0</v>
      </c>
      <c r="I87" s="76">
        <v>0</v>
      </c>
      <c r="J87" s="26"/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/>
      <c r="S87" s="26">
        <f t="shared" si="6"/>
        <v>0</v>
      </c>
      <c r="T87" s="26">
        <f t="shared" si="7"/>
        <v>1</v>
      </c>
      <c r="U87" s="26"/>
      <c r="V87" s="26">
        <v>0</v>
      </c>
      <c r="W87" s="26"/>
      <c r="X87" s="26"/>
      <c r="Y87" s="26"/>
      <c r="Z87" s="26"/>
      <c r="AA87" s="24">
        <f t="shared" si="4"/>
        <v>1</v>
      </c>
      <c r="AB87" s="24">
        <f t="shared" si="5"/>
        <v>1</v>
      </c>
    </row>
    <row r="88" spans="1:28" s="38" customFormat="1">
      <c r="A88" s="21" t="s">
        <v>160</v>
      </c>
      <c r="B88" s="366" t="s">
        <v>161</v>
      </c>
      <c r="C88" s="369"/>
      <c r="D88" s="370"/>
      <c r="E88" s="22"/>
      <c r="F88" s="22">
        <v>0</v>
      </c>
      <c r="G88" s="22">
        <v>0</v>
      </c>
      <c r="H88" s="22">
        <v>0</v>
      </c>
      <c r="I88" s="22">
        <v>0</v>
      </c>
      <c r="J88" s="23"/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/>
      <c r="S88" s="26">
        <f t="shared" si="6"/>
        <v>0</v>
      </c>
      <c r="T88" s="26">
        <f t="shared" si="7"/>
        <v>0</v>
      </c>
      <c r="U88" s="23"/>
      <c r="V88" s="23">
        <v>0</v>
      </c>
      <c r="W88" s="23"/>
      <c r="X88" s="23"/>
      <c r="Y88" s="23"/>
      <c r="Z88" s="23"/>
      <c r="AA88" s="24">
        <f t="shared" si="4"/>
        <v>0</v>
      </c>
      <c r="AB88" s="24">
        <f t="shared" si="5"/>
        <v>0</v>
      </c>
    </row>
    <row r="89" spans="1:28" s="24" customFormat="1">
      <c r="A89" s="29" t="s">
        <v>162</v>
      </c>
      <c r="B89" s="361" t="s">
        <v>163</v>
      </c>
      <c r="C89" s="362"/>
      <c r="D89" s="363"/>
      <c r="E89" s="76"/>
      <c r="F89" s="76">
        <v>0</v>
      </c>
      <c r="G89" s="76">
        <v>0</v>
      </c>
      <c r="H89" s="76">
        <v>0</v>
      </c>
      <c r="I89" s="76">
        <v>0</v>
      </c>
      <c r="J89" s="26"/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/>
      <c r="S89" s="26">
        <f t="shared" si="6"/>
        <v>0</v>
      </c>
      <c r="T89" s="26">
        <f t="shared" si="7"/>
        <v>0</v>
      </c>
      <c r="U89" s="26"/>
      <c r="V89" s="26">
        <v>0</v>
      </c>
      <c r="W89" s="26"/>
      <c r="X89" s="26"/>
      <c r="Y89" s="26"/>
      <c r="Z89" s="26"/>
      <c r="AA89" s="24">
        <f t="shared" si="4"/>
        <v>0</v>
      </c>
      <c r="AB89" s="24">
        <f t="shared" si="5"/>
        <v>0</v>
      </c>
    </row>
    <row r="90" spans="1:28" s="24" customFormat="1">
      <c r="A90" s="29" t="s">
        <v>164</v>
      </c>
      <c r="B90" s="361" t="s">
        <v>165</v>
      </c>
      <c r="C90" s="362"/>
      <c r="D90" s="363"/>
      <c r="E90" s="76"/>
      <c r="F90" s="76">
        <v>0</v>
      </c>
      <c r="G90" s="76">
        <v>0</v>
      </c>
      <c r="H90" s="76">
        <v>0</v>
      </c>
      <c r="I90" s="76">
        <v>0</v>
      </c>
      <c r="J90" s="26"/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/>
      <c r="S90" s="26">
        <f t="shared" si="6"/>
        <v>0</v>
      </c>
      <c r="T90" s="26">
        <f t="shared" si="7"/>
        <v>0</v>
      </c>
      <c r="U90" s="26"/>
      <c r="V90" s="26">
        <v>0</v>
      </c>
      <c r="W90" s="26"/>
      <c r="X90" s="26"/>
      <c r="Y90" s="26"/>
      <c r="Z90" s="26"/>
      <c r="AA90" s="24">
        <f t="shared" si="4"/>
        <v>0</v>
      </c>
      <c r="AB90" s="24">
        <f t="shared" si="5"/>
        <v>0</v>
      </c>
    </row>
    <row r="91" spans="1:28" s="24" customFormat="1">
      <c r="A91" s="29" t="s">
        <v>166</v>
      </c>
      <c r="B91" s="361" t="s">
        <v>167</v>
      </c>
      <c r="C91" s="362"/>
      <c r="D91" s="363"/>
      <c r="E91" s="76"/>
      <c r="F91" s="76">
        <v>0</v>
      </c>
      <c r="G91" s="76">
        <v>0</v>
      </c>
      <c r="H91" s="76">
        <v>0</v>
      </c>
      <c r="I91" s="76">
        <v>0</v>
      </c>
      <c r="J91" s="26"/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/>
      <c r="S91" s="26">
        <f t="shared" si="6"/>
        <v>0</v>
      </c>
      <c r="T91" s="26">
        <f t="shared" si="7"/>
        <v>0</v>
      </c>
      <c r="U91" s="26"/>
      <c r="V91" s="26">
        <v>0</v>
      </c>
      <c r="W91" s="26"/>
      <c r="X91" s="26"/>
      <c r="Y91" s="26"/>
      <c r="Z91" s="26"/>
      <c r="AA91" s="24">
        <f t="shared" si="4"/>
        <v>0</v>
      </c>
      <c r="AB91" s="24">
        <f t="shared" si="5"/>
        <v>0</v>
      </c>
    </row>
    <row r="92" spans="1:28" s="24" customFormat="1">
      <c r="A92" s="27" t="s">
        <v>168</v>
      </c>
      <c r="B92" s="361" t="s">
        <v>169</v>
      </c>
      <c r="C92" s="362"/>
      <c r="D92" s="363"/>
      <c r="E92" s="76"/>
      <c r="F92" s="76">
        <v>0</v>
      </c>
      <c r="G92" s="76">
        <v>0</v>
      </c>
      <c r="H92" s="76">
        <v>0</v>
      </c>
      <c r="I92" s="76">
        <v>0</v>
      </c>
      <c r="J92" s="26"/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/>
      <c r="S92" s="26">
        <f t="shared" si="6"/>
        <v>0</v>
      </c>
      <c r="T92" s="26">
        <f t="shared" si="7"/>
        <v>0</v>
      </c>
      <c r="U92" s="26"/>
      <c r="V92" s="26">
        <v>0</v>
      </c>
      <c r="W92" s="26"/>
      <c r="X92" s="26"/>
      <c r="Y92" s="26"/>
      <c r="Z92" s="26"/>
      <c r="AA92" s="24">
        <f t="shared" si="4"/>
        <v>0</v>
      </c>
      <c r="AB92" s="24">
        <f t="shared" si="5"/>
        <v>0</v>
      </c>
    </row>
    <row r="93" spans="1:28" s="24" customFormat="1">
      <c r="A93" s="27" t="s">
        <v>170</v>
      </c>
      <c r="B93" s="361" t="s">
        <v>171</v>
      </c>
      <c r="C93" s="362"/>
      <c r="D93" s="363"/>
      <c r="E93" s="76"/>
      <c r="F93" s="76">
        <v>0</v>
      </c>
      <c r="G93" s="76">
        <v>0</v>
      </c>
      <c r="H93" s="76">
        <v>0</v>
      </c>
      <c r="I93" s="76">
        <v>0</v>
      </c>
      <c r="J93" s="26"/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/>
      <c r="S93" s="26">
        <f t="shared" si="6"/>
        <v>0</v>
      </c>
      <c r="T93" s="26">
        <f t="shared" si="7"/>
        <v>0</v>
      </c>
      <c r="U93" s="26"/>
      <c r="V93" s="26">
        <v>0</v>
      </c>
      <c r="W93" s="26"/>
      <c r="X93" s="26"/>
      <c r="Y93" s="26"/>
      <c r="Z93" s="26"/>
      <c r="AA93" s="24">
        <f t="shared" si="4"/>
        <v>0</v>
      </c>
      <c r="AB93" s="24">
        <f t="shared" si="5"/>
        <v>0</v>
      </c>
    </row>
    <row r="94" spans="1:28" s="24" customFormat="1">
      <c r="A94" s="27" t="s">
        <v>172</v>
      </c>
      <c r="B94" s="361" t="s">
        <v>173</v>
      </c>
      <c r="C94" s="362"/>
      <c r="D94" s="363"/>
      <c r="E94" s="76"/>
      <c r="F94" s="76">
        <v>0</v>
      </c>
      <c r="G94" s="76">
        <v>0</v>
      </c>
      <c r="H94" s="76">
        <v>0</v>
      </c>
      <c r="I94" s="76">
        <v>0</v>
      </c>
      <c r="J94" s="26"/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/>
      <c r="S94" s="26">
        <f t="shared" si="6"/>
        <v>0</v>
      </c>
      <c r="T94" s="26">
        <f t="shared" si="7"/>
        <v>0</v>
      </c>
      <c r="U94" s="26"/>
      <c r="V94" s="26">
        <v>0</v>
      </c>
      <c r="W94" s="26"/>
      <c r="X94" s="26"/>
      <c r="Y94" s="26"/>
      <c r="Z94" s="26"/>
      <c r="AA94" s="24">
        <f t="shared" si="4"/>
        <v>0</v>
      </c>
      <c r="AB94" s="24">
        <f t="shared" si="5"/>
        <v>0</v>
      </c>
    </row>
    <row r="95" spans="1:28" s="24" customFormat="1">
      <c r="A95" s="27" t="s">
        <v>174</v>
      </c>
      <c r="B95" s="355" t="s">
        <v>175</v>
      </c>
      <c r="C95" s="356"/>
      <c r="D95" s="357"/>
      <c r="E95" s="76"/>
      <c r="F95" s="76">
        <v>0</v>
      </c>
      <c r="G95" s="76">
        <v>0</v>
      </c>
      <c r="H95" s="76">
        <v>0</v>
      </c>
      <c r="I95" s="76">
        <v>0</v>
      </c>
      <c r="J95" s="26"/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/>
      <c r="S95" s="26">
        <f t="shared" si="6"/>
        <v>0</v>
      </c>
      <c r="T95" s="26">
        <f t="shared" si="7"/>
        <v>0</v>
      </c>
      <c r="U95" s="26"/>
      <c r="V95" s="26">
        <v>0</v>
      </c>
      <c r="W95" s="26"/>
      <c r="X95" s="26"/>
      <c r="Y95" s="26"/>
      <c r="Z95" s="26"/>
      <c r="AA95" s="24">
        <f t="shared" si="4"/>
        <v>0</v>
      </c>
      <c r="AB95" s="24">
        <f t="shared" si="5"/>
        <v>0</v>
      </c>
    </row>
    <row r="96" spans="1:28" s="24" customFormat="1">
      <c r="A96" s="27" t="s">
        <v>176</v>
      </c>
      <c r="B96" s="355" t="s">
        <v>177</v>
      </c>
      <c r="C96" s="356"/>
      <c r="D96" s="357"/>
      <c r="E96" s="76"/>
      <c r="F96" s="76">
        <v>0</v>
      </c>
      <c r="G96" s="76">
        <v>0</v>
      </c>
      <c r="H96" s="76">
        <v>0</v>
      </c>
      <c r="I96" s="76">
        <v>0</v>
      </c>
      <c r="J96" s="26"/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/>
      <c r="S96" s="26">
        <f t="shared" si="6"/>
        <v>0</v>
      </c>
      <c r="T96" s="26">
        <f t="shared" si="7"/>
        <v>0</v>
      </c>
      <c r="U96" s="26"/>
      <c r="V96" s="26">
        <v>0</v>
      </c>
      <c r="W96" s="26"/>
      <c r="X96" s="26"/>
      <c r="Y96" s="26"/>
      <c r="Z96" s="26"/>
      <c r="AA96" s="24">
        <f t="shared" si="4"/>
        <v>0</v>
      </c>
      <c r="AB96" s="24">
        <f t="shared" si="5"/>
        <v>0</v>
      </c>
    </row>
    <row r="97" spans="1:28" s="24" customFormat="1">
      <c r="A97" s="27" t="s">
        <v>178</v>
      </c>
      <c r="B97" s="361" t="s">
        <v>179</v>
      </c>
      <c r="C97" s="362"/>
      <c r="D97" s="363"/>
      <c r="E97" s="76"/>
      <c r="F97" s="76">
        <v>0</v>
      </c>
      <c r="G97" s="76">
        <v>0</v>
      </c>
      <c r="H97" s="76">
        <v>0</v>
      </c>
      <c r="I97" s="76">
        <v>0</v>
      </c>
      <c r="J97" s="26"/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/>
      <c r="S97" s="26">
        <f t="shared" si="6"/>
        <v>0</v>
      </c>
      <c r="T97" s="26">
        <f t="shared" si="7"/>
        <v>0</v>
      </c>
      <c r="U97" s="26"/>
      <c r="V97" s="26">
        <v>0</v>
      </c>
      <c r="W97" s="26"/>
      <c r="X97" s="26"/>
      <c r="Y97" s="26"/>
      <c r="Z97" s="26"/>
      <c r="AA97" s="24">
        <f t="shared" si="4"/>
        <v>0</v>
      </c>
      <c r="AB97" s="24">
        <f t="shared" si="5"/>
        <v>0</v>
      </c>
    </row>
    <row r="98" spans="1:28" s="24" customFormat="1">
      <c r="A98" s="27" t="s">
        <v>180</v>
      </c>
      <c r="B98" s="355" t="s">
        <v>181</v>
      </c>
      <c r="C98" s="356"/>
      <c r="D98" s="357"/>
      <c r="E98" s="76"/>
      <c r="F98" s="76">
        <v>0</v>
      </c>
      <c r="G98" s="76">
        <v>0</v>
      </c>
      <c r="H98" s="76">
        <v>0</v>
      </c>
      <c r="I98" s="76">
        <v>0</v>
      </c>
      <c r="J98" s="26"/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/>
      <c r="S98" s="26">
        <f t="shared" si="6"/>
        <v>0</v>
      </c>
      <c r="T98" s="26">
        <f t="shared" si="7"/>
        <v>0</v>
      </c>
      <c r="U98" s="26"/>
      <c r="V98" s="26">
        <v>0</v>
      </c>
      <c r="W98" s="26"/>
      <c r="X98" s="26"/>
      <c r="Y98" s="26"/>
      <c r="Z98" s="26"/>
      <c r="AA98" s="24">
        <f t="shared" si="4"/>
        <v>0</v>
      </c>
      <c r="AB98" s="24">
        <f t="shared" si="5"/>
        <v>0</v>
      </c>
    </row>
    <row r="99" spans="1:28" s="24" customFormat="1">
      <c r="A99" s="27" t="s">
        <v>182</v>
      </c>
      <c r="B99" s="355" t="s">
        <v>183</v>
      </c>
      <c r="C99" s="356"/>
      <c r="D99" s="357"/>
      <c r="E99" s="76"/>
      <c r="F99" s="76">
        <v>0</v>
      </c>
      <c r="G99" s="76">
        <v>0</v>
      </c>
      <c r="H99" s="76">
        <v>0</v>
      </c>
      <c r="I99" s="76">
        <v>0</v>
      </c>
      <c r="J99" s="26"/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/>
      <c r="S99" s="26">
        <f t="shared" si="6"/>
        <v>0</v>
      </c>
      <c r="T99" s="26">
        <f t="shared" si="7"/>
        <v>0</v>
      </c>
      <c r="U99" s="26"/>
      <c r="V99" s="26">
        <v>0</v>
      </c>
      <c r="W99" s="26"/>
      <c r="X99" s="26"/>
      <c r="Y99" s="26"/>
      <c r="Z99" s="26"/>
      <c r="AA99" s="24">
        <f t="shared" si="4"/>
        <v>0</v>
      </c>
      <c r="AB99" s="24">
        <f t="shared" si="5"/>
        <v>0</v>
      </c>
    </row>
    <row r="100" spans="1:28" s="24" customFormat="1">
      <c r="A100" s="27" t="s">
        <v>184</v>
      </c>
      <c r="B100" s="355" t="s">
        <v>185</v>
      </c>
      <c r="C100" s="356"/>
      <c r="D100" s="357"/>
      <c r="E100" s="76"/>
      <c r="F100" s="76">
        <v>0</v>
      </c>
      <c r="G100" s="76">
        <v>0</v>
      </c>
      <c r="H100" s="76">
        <v>0</v>
      </c>
      <c r="I100" s="76">
        <v>0</v>
      </c>
      <c r="J100" s="26"/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/>
      <c r="S100" s="26">
        <f t="shared" si="6"/>
        <v>0</v>
      </c>
      <c r="T100" s="26">
        <f t="shared" si="7"/>
        <v>0</v>
      </c>
      <c r="U100" s="26"/>
      <c r="V100" s="26">
        <v>0</v>
      </c>
      <c r="W100" s="26"/>
      <c r="X100" s="26"/>
      <c r="Y100" s="26"/>
      <c r="Z100" s="26"/>
      <c r="AA100" s="24">
        <f t="shared" si="4"/>
        <v>0</v>
      </c>
      <c r="AB100" s="24">
        <f t="shared" si="5"/>
        <v>0</v>
      </c>
    </row>
    <row r="101" spans="1:28" s="24" customFormat="1">
      <c r="A101" s="27" t="s">
        <v>186</v>
      </c>
      <c r="B101" s="355" t="s">
        <v>187</v>
      </c>
      <c r="C101" s="356"/>
      <c r="D101" s="357"/>
      <c r="E101" s="76"/>
      <c r="F101" s="76">
        <v>0</v>
      </c>
      <c r="G101" s="76">
        <v>0</v>
      </c>
      <c r="H101" s="76">
        <v>0</v>
      </c>
      <c r="I101" s="76">
        <v>0</v>
      </c>
      <c r="J101" s="26"/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/>
      <c r="S101" s="26">
        <f t="shared" si="6"/>
        <v>0</v>
      </c>
      <c r="T101" s="26">
        <f t="shared" si="7"/>
        <v>0</v>
      </c>
      <c r="U101" s="26"/>
      <c r="V101" s="26">
        <v>0</v>
      </c>
      <c r="W101" s="26"/>
      <c r="X101" s="26"/>
      <c r="Y101" s="26"/>
      <c r="Z101" s="26"/>
      <c r="AA101" s="24">
        <f t="shared" si="4"/>
        <v>0</v>
      </c>
      <c r="AB101" s="24">
        <f t="shared" si="5"/>
        <v>0</v>
      </c>
    </row>
    <row r="102" spans="1:28" s="24" customFormat="1">
      <c r="A102" s="27" t="s">
        <v>188</v>
      </c>
      <c r="B102" s="355" t="s">
        <v>189</v>
      </c>
      <c r="C102" s="356"/>
      <c r="D102" s="357"/>
      <c r="E102" s="76"/>
      <c r="F102" s="76">
        <v>0</v>
      </c>
      <c r="G102" s="76">
        <v>0</v>
      </c>
      <c r="H102" s="76">
        <v>0</v>
      </c>
      <c r="I102" s="76">
        <v>0</v>
      </c>
      <c r="J102" s="26"/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/>
      <c r="S102" s="26">
        <f t="shared" si="6"/>
        <v>0</v>
      </c>
      <c r="T102" s="26">
        <f t="shared" si="7"/>
        <v>0</v>
      </c>
      <c r="U102" s="26"/>
      <c r="V102" s="26">
        <v>0</v>
      </c>
      <c r="W102" s="26"/>
      <c r="X102" s="26"/>
      <c r="Y102" s="26"/>
      <c r="Z102" s="26"/>
      <c r="AA102" s="24">
        <f t="shared" si="4"/>
        <v>0</v>
      </c>
      <c r="AB102" s="24">
        <f t="shared" si="5"/>
        <v>0</v>
      </c>
    </row>
    <row r="103" spans="1:28" s="24" customFormat="1">
      <c r="A103" s="27" t="s">
        <v>190</v>
      </c>
      <c r="B103" s="355" t="s">
        <v>191</v>
      </c>
      <c r="C103" s="356"/>
      <c r="D103" s="357"/>
      <c r="E103" s="76"/>
      <c r="F103" s="76">
        <v>0</v>
      </c>
      <c r="G103" s="76">
        <v>0</v>
      </c>
      <c r="H103" s="76">
        <v>0</v>
      </c>
      <c r="I103" s="76">
        <v>0</v>
      </c>
      <c r="J103" s="26"/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/>
      <c r="S103" s="26">
        <f t="shared" si="6"/>
        <v>0</v>
      </c>
      <c r="T103" s="26">
        <f t="shared" si="7"/>
        <v>0</v>
      </c>
      <c r="U103" s="26"/>
      <c r="V103" s="26">
        <v>0</v>
      </c>
      <c r="W103" s="26"/>
      <c r="X103" s="26"/>
      <c r="Y103" s="26"/>
      <c r="Z103" s="26"/>
      <c r="AA103" s="24">
        <f t="shared" si="4"/>
        <v>0</v>
      </c>
      <c r="AB103" s="24">
        <f t="shared" si="5"/>
        <v>0</v>
      </c>
    </row>
    <row r="104" spans="1:28" s="24" customFormat="1">
      <c r="A104" s="27" t="s">
        <v>192</v>
      </c>
      <c r="B104" s="355" t="s">
        <v>193</v>
      </c>
      <c r="C104" s="356"/>
      <c r="D104" s="357"/>
      <c r="E104" s="76"/>
      <c r="F104" s="76">
        <v>0</v>
      </c>
      <c r="G104" s="76">
        <v>0</v>
      </c>
      <c r="H104" s="76">
        <v>0</v>
      </c>
      <c r="I104" s="76">
        <v>0</v>
      </c>
      <c r="J104" s="26"/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/>
      <c r="S104" s="26">
        <f t="shared" si="6"/>
        <v>0</v>
      </c>
      <c r="T104" s="26">
        <f t="shared" si="7"/>
        <v>0</v>
      </c>
      <c r="U104" s="26"/>
      <c r="V104" s="26">
        <v>0</v>
      </c>
      <c r="W104" s="26"/>
      <c r="X104" s="26"/>
      <c r="Y104" s="26"/>
      <c r="Z104" s="26"/>
      <c r="AA104" s="24">
        <f t="shared" si="4"/>
        <v>0</v>
      </c>
      <c r="AB104" s="24">
        <f t="shared" si="5"/>
        <v>0</v>
      </c>
    </row>
    <row r="105" spans="1:28" s="24" customFormat="1">
      <c r="A105" s="27" t="s">
        <v>194</v>
      </c>
      <c r="B105" s="355" t="s">
        <v>195</v>
      </c>
      <c r="C105" s="356"/>
      <c r="D105" s="357"/>
      <c r="E105" s="76"/>
      <c r="F105" s="76">
        <v>0</v>
      </c>
      <c r="G105" s="76">
        <v>0</v>
      </c>
      <c r="H105" s="76">
        <v>0</v>
      </c>
      <c r="I105" s="76">
        <v>0</v>
      </c>
      <c r="J105" s="26"/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/>
      <c r="S105" s="26">
        <f t="shared" si="6"/>
        <v>0</v>
      </c>
      <c r="T105" s="26">
        <f t="shared" si="7"/>
        <v>0</v>
      </c>
      <c r="U105" s="26"/>
      <c r="V105" s="26">
        <v>0</v>
      </c>
      <c r="W105" s="26"/>
      <c r="X105" s="26"/>
      <c r="Y105" s="26"/>
      <c r="Z105" s="26"/>
      <c r="AA105" s="24">
        <f t="shared" si="4"/>
        <v>0</v>
      </c>
      <c r="AB105" s="24">
        <f t="shared" si="5"/>
        <v>0</v>
      </c>
    </row>
    <row r="106" spans="1:28" s="24" customFormat="1">
      <c r="A106" s="27" t="s">
        <v>196</v>
      </c>
      <c r="B106" s="355" t="s">
        <v>197</v>
      </c>
      <c r="C106" s="356"/>
      <c r="D106" s="357"/>
      <c r="E106" s="76"/>
      <c r="F106" s="76">
        <v>0</v>
      </c>
      <c r="G106" s="76">
        <v>0</v>
      </c>
      <c r="H106" s="76">
        <v>0</v>
      </c>
      <c r="I106" s="76">
        <v>0</v>
      </c>
      <c r="J106" s="26"/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/>
      <c r="S106" s="26">
        <f t="shared" si="6"/>
        <v>0</v>
      </c>
      <c r="T106" s="26">
        <f t="shared" si="7"/>
        <v>0</v>
      </c>
      <c r="U106" s="26"/>
      <c r="V106" s="26">
        <v>0</v>
      </c>
      <c r="W106" s="26"/>
      <c r="X106" s="26"/>
      <c r="Y106" s="26"/>
      <c r="Z106" s="26"/>
      <c r="AA106" s="24">
        <f t="shared" si="4"/>
        <v>0</v>
      </c>
      <c r="AB106" s="24">
        <f t="shared" si="5"/>
        <v>0</v>
      </c>
    </row>
    <row r="107" spans="1:28" s="24" customFormat="1">
      <c r="A107" s="27" t="s">
        <v>198</v>
      </c>
      <c r="B107" s="361" t="s">
        <v>199</v>
      </c>
      <c r="C107" s="362"/>
      <c r="D107" s="363"/>
      <c r="E107" s="76"/>
      <c r="F107" s="76">
        <v>0</v>
      </c>
      <c r="G107" s="76">
        <v>0</v>
      </c>
      <c r="H107" s="76">
        <v>0</v>
      </c>
      <c r="I107" s="76">
        <v>0</v>
      </c>
      <c r="J107" s="26"/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/>
      <c r="S107" s="26">
        <f t="shared" si="6"/>
        <v>0</v>
      </c>
      <c r="T107" s="26">
        <f t="shared" si="7"/>
        <v>0</v>
      </c>
      <c r="U107" s="26"/>
      <c r="V107" s="26">
        <v>0</v>
      </c>
      <c r="W107" s="26"/>
      <c r="X107" s="26"/>
      <c r="Y107" s="26"/>
      <c r="Z107" s="26"/>
      <c r="AA107" s="24">
        <f t="shared" si="4"/>
        <v>0</v>
      </c>
      <c r="AB107" s="24">
        <f t="shared" si="5"/>
        <v>0</v>
      </c>
    </row>
    <row r="108" spans="1:28" s="24" customFormat="1">
      <c r="A108" s="27" t="s">
        <v>200</v>
      </c>
      <c r="B108" s="361" t="s">
        <v>201</v>
      </c>
      <c r="C108" s="362"/>
      <c r="D108" s="363"/>
      <c r="E108" s="76"/>
      <c r="F108" s="76">
        <v>0</v>
      </c>
      <c r="G108" s="76">
        <v>0</v>
      </c>
      <c r="H108" s="76">
        <v>0</v>
      </c>
      <c r="I108" s="76">
        <v>0</v>
      </c>
      <c r="J108" s="26"/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/>
      <c r="S108" s="26">
        <f t="shared" si="6"/>
        <v>0</v>
      </c>
      <c r="T108" s="26">
        <f t="shared" si="7"/>
        <v>0</v>
      </c>
      <c r="U108" s="26"/>
      <c r="V108" s="26">
        <v>0</v>
      </c>
      <c r="W108" s="26"/>
      <c r="X108" s="26"/>
      <c r="Y108" s="26"/>
      <c r="Z108" s="26"/>
      <c r="AA108" s="24">
        <f t="shared" si="4"/>
        <v>0</v>
      </c>
      <c r="AB108" s="24">
        <f t="shared" si="5"/>
        <v>0</v>
      </c>
    </row>
    <row r="109" spans="1:28" s="24" customFormat="1">
      <c r="A109" s="27" t="s">
        <v>202</v>
      </c>
      <c r="B109" s="355" t="s">
        <v>63</v>
      </c>
      <c r="C109" s="356"/>
      <c r="D109" s="357"/>
      <c r="E109" s="76"/>
      <c r="F109" s="76">
        <v>0</v>
      </c>
      <c r="G109" s="76">
        <v>0</v>
      </c>
      <c r="H109" s="76">
        <v>0</v>
      </c>
      <c r="I109" s="76">
        <v>0</v>
      </c>
      <c r="J109" s="26"/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/>
      <c r="S109" s="26">
        <f t="shared" si="6"/>
        <v>0</v>
      </c>
      <c r="T109" s="26">
        <f t="shared" si="7"/>
        <v>0</v>
      </c>
      <c r="U109" s="26"/>
      <c r="V109" s="26">
        <v>0</v>
      </c>
      <c r="W109" s="26"/>
      <c r="X109" s="26"/>
      <c r="Y109" s="26"/>
      <c r="Z109" s="26"/>
      <c r="AA109" s="24">
        <f t="shared" si="4"/>
        <v>0</v>
      </c>
      <c r="AB109" s="24">
        <f t="shared" si="5"/>
        <v>0</v>
      </c>
    </row>
    <row r="110" spans="1:28" s="37" customFormat="1" ht="14.25">
      <c r="A110" s="21" t="s">
        <v>203</v>
      </c>
      <c r="B110" s="366" t="s">
        <v>204</v>
      </c>
      <c r="C110" s="367"/>
      <c r="D110" s="368"/>
      <c r="E110" s="22"/>
      <c r="F110" s="22">
        <v>0</v>
      </c>
      <c r="G110" s="22">
        <v>0</v>
      </c>
      <c r="H110" s="22">
        <v>0</v>
      </c>
      <c r="I110" s="22">
        <v>0</v>
      </c>
      <c r="J110" s="23"/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/>
      <c r="S110" s="26">
        <f t="shared" si="6"/>
        <v>0</v>
      </c>
      <c r="T110" s="26">
        <f t="shared" si="7"/>
        <v>0</v>
      </c>
      <c r="U110" s="23"/>
      <c r="V110" s="23">
        <v>0</v>
      </c>
      <c r="W110" s="23"/>
      <c r="X110" s="23"/>
      <c r="Y110" s="23"/>
      <c r="Z110" s="23"/>
      <c r="AA110" s="24">
        <f t="shared" si="4"/>
        <v>0</v>
      </c>
      <c r="AB110" s="24">
        <f t="shared" si="5"/>
        <v>0</v>
      </c>
    </row>
    <row r="111" spans="1:28" s="24" customFormat="1">
      <c r="A111" s="27" t="s">
        <v>205</v>
      </c>
      <c r="B111" s="361" t="s">
        <v>206</v>
      </c>
      <c r="C111" s="362"/>
      <c r="D111" s="363"/>
      <c r="E111" s="76"/>
      <c r="F111" s="76">
        <v>0</v>
      </c>
      <c r="G111" s="76">
        <v>0</v>
      </c>
      <c r="H111" s="76">
        <v>0</v>
      </c>
      <c r="I111" s="76">
        <v>0</v>
      </c>
      <c r="J111" s="26"/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/>
      <c r="S111" s="26">
        <f t="shared" si="6"/>
        <v>0</v>
      </c>
      <c r="T111" s="26">
        <f t="shared" si="7"/>
        <v>0</v>
      </c>
      <c r="U111" s="26"/>
      <c r="V111" s="26">
        <v>0</v>
      </c>
      <c r="W111" s="26"/>
      <c r="X111" s="26"/>
      <c r="Y111" s="26"/>
      <c r="Z111" s="26"/>
      <c r="AA111" s="24">
        <f t="shared" si="4"/>
        <v>0</v>
      </c>
      <c r="AB111" s="24">
        <f t="shared" si="5"/>
        <v>0</v>
      </c>
    </row>
    <row r="112" spans="1:28" s="24" customFormat="1">
      <c r="A112" s="27" t="s">
        <v>207</v>
      </c>
      <c r="B112" s="361" t="s">
        <v>208</v>
      </c>
      <c r="C112" s="362"/>
      <c r="D112" s="363"/>
      <c r="E112" s="76"/>
      <c r="F112" s="76">
        <v>0</v>
      </c>
      <c r="G112" s="76">
        <v>0</v>
      </c>
      <c r="H112" s="76">
        <v>0</v>
      </c>
      <c r="I112" s="76">
        <v>0</v>
      </c>
      <c r="J112" s="26"/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/>
      <c r="S112" s="26">
        <f t="shared" si="6"/>
        <v>0</v>
      </c>
      <c r="T112" s="26">
        <f t="shared" si="7"/>
        <v>0</v>
      </c>
      <c r="U112" s="26"/>
      <c r="V112" s="26">
        <v>0</v>
      </c>
      <c r="W112" s="26"/>
      <c r="X112" s="26"/>
      <c r="Y112" s="26"/>
      <c r="Z112" s="26"/>
      <c r="AA112" s="24">
        <f t="shared" si="4"/>
        <v>0</v>
      </c>
      <c r="AB112" s="24">
        <f t="shared" si="5"/>
        <v>0</v>
      </c>
    </row>
    <row r="113" spans="1:28" s="24" customFormat="1">
      <c r="A113" s="27" t="s">
        <v>209</v>
      </c>
      <c r="B113" s="355" t="s">
        <v>63</v>
      </c>
      <c r="C113" s="356"/>
      <c r="D113" s="357"/>
      <c r="E113" s="76"/>
      <c r="F113" s="76">
        <v>0</v>
      </c>
      <c r="G113" s="76">
        <v>0</v>
      </c>
      <c r="H113" s="76">
        <v>0</v>
      </c>
      <c r="I113" s="76">
        <v>0</v>
      </c>
      <c r="J113" s="26"/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/>
      <c r="S113" s="26">
        <f t="shared" si="6"/>
        <v>0</v>
      </c>
      <c r="T113" s="26">
        <f t="shared" si="7"/>
        <v>0</v>
      </c>
      <c r="U113" s="26"/>
      <c r="V113" s="26">
        <v>0</v>
      </c>
      <c r="W113" s="26"/>
      <c r="X113" s="26"/>
      <c r="Y113" s="26"/>
      <c r="Z113" s="26"/>
      <c r="AA113" s="24">
        <f t="shared" si="4"/>
        <v>0</v>
      </c>
      <c r="AB113" s="24">
        <f t="shared" si="5"/>
        <v>0</v>
      </c>
    </row>
    <row r="114" spans="1:28" s="36" customFormat="1" ht="14.25">
      <c r="A114" s="21" t="s">
        <v>210</v>
      </c>
      <c r="B114" s="366" t="s">
        <v>211</v>
      </c>
      <c r="C114" s="367"/>
      <c r="D114" s="368"/>
      <c r="E114" s="22"/>
      <c r="F114" s="22">
        <v>0</v>
      </c>
      <c r="G114" s="22">
        <v>0</v>
      </c>
      <c r="H114" s="22">
        <v>0</v>
      </c>
      <c r="I114" s="22">
        <v>0</v>
      </c>
      <c r="J114" s="23"/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/>
      <c r="S114" s="26">
        <f t="shared" si="6"/>
        <v>0</v>
      </c>
      <c r="T114" s="26">
        <f t="shared" si="7"/>
        <v>0</v>
      </c>
      <c r="U114" s="23"/>
      <c r="V114" s="23">
        <v>0</v>
      </c>
      <c r="W114" s="23"/>
      <c r="X114" s="23"/>
      <c r="Y114" s="23"/>
      <c r="Z114" s="23"/>
      <c r="AA114" s="24">
        <f t="shared" si="4"/>
        <v>0</v>
      </c>
      <c r="AB114" s="24">
        <f t="shared" si="5"/>
        <v>0</v>
      </c>
    </row>
    <row r="115" spans="1:28" s="24" customFormat="1">
      <c r="A115" s="27" t="s">
        <v>212</v>
      </c>
      <c r="B115" s="361" t="s">
        <v>213</v>
      </c>
      <c r="C115" s="362"/>
      <c r="D115" s="363"/>
      <c r="E115" s="76">
        <v>0</v>
      </c>
      <c r="F115" s="76">
        <v>0</v>
      </c>
      <c r="G115" s="76">
        <v>0</v>
      </c>
      <c r="H115" s="76">
        <v>0</v>
      </c>
      <c r="I115" s="76">
        <v>0</v>
      </c>
      <c r="J115" s="26"/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/>
      <c r="S115" s="26">
        <f t="shared" si="6"/>
        <v>0</v>
      </c>
      <c r="T115" s="26">
        <f t="shared" si="7"/>
        <v>0</v>
      </c>
      <c r="U115" s="26"/>
      <c r="V115" s="26">
        <v>0</v>
      </c>
      <c r="W115" s="26"/>
      <c r="X115" s="26"/>
      <c r="Y115" s="26"/>
      <c r="Z115" s="26"/>
      <c r="AA115" s="24">
        <f t="shared" si="4"/>
        <v>0</v>
      </c>
      <c r="AB115" s="24">
        <f t="shared" si="5"/>
        <v>0</v>
      </c>
    </row>
    <row r="116" spans="1:28" s="24" customFormat="1">
      <c r="A116" s="27" t="s">
        <v>214</v>
      </c>
      <c r="B116" s="361" t="s">
        <v>215</v>
      </c>
      <c r="C116" s="362"/>
      <c r="D116" s="363"/>
      <c r="E116" s="76"/>
      <c r="F116" s="76">
        <v>0</v>
      </c>
      <c r="G116" s="76">
        <v>0</v>
      </c>
      <c r="H116" s="76">
        <v>0</v>
      </c>
      <c r="I116" s="76">
        <v>0</v>
      </c>
      <c r="J116" s="26"/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/>
      <c r="S116" s="26">
        <f t="shared" si="6"/>
        <v>0</v>
      </c>
      <c r="T116" s="26">
        <f t="shared" si="7"/>
        <v>0</v>
      </c>
      <c r="U116" s="26"/>
      <c r="V116" s="26">
        <v>0</v>
      </c>
      <c r="W116" s="26"/>
      <c r="X116" s="26"/>
      <c r="Y116" s="26"/>
      <c r="Z116" s="26"/>
      <c r="AA116" s="24">
        <f t="shared" si="4"/>
        <v>0</v>
      </c>
      <c r="AB116" s="24">
        <f t="shared" si="5"/>
        <v>0</v>
      </c>
    </row>
    <row r="117" spans="1:28" s="24" customFormat="1">
      <c r="A117" s="27" t="s">
        <v>216</v>
      </c>
      <c r="B117" s="361" t="s">
        <v>217</v>
      </c>
      <c r="C117" s="362"/>
      <c r="D117" s="363"/>
      <c r="E117" s="76"/>
      <c r="F117" s="76">
        <v>0</v>
      </c>
      <c r="G117" s="76">
        <v>0</v>
      </c>
      <c r="H117" s="76">
        <v>0</v>
      </c>
      <c r="I117" s="76">
        <v>0</v>
      </c>
      <c r="J117" s="26"/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/>
      <c r="S117" s="26">
        <f t="shared" si="6"/>
        <v>0</v>
      </c>
      <c r="T117" s="26">
        <f t="shared" si="7"/>
        <v>0</v>
      </c>
      <c r="U117" s="26"/>
      <c r="V117" s="26">
        <v>0</v>
      </c>
      <c r="W117" s="26"/>
      <c r="X117" s="26"/>
      <c r="Y117" s="26"/>
      <c r="Z117" s="26"/>
      <c r="AA117" s="24">
        <f t="shared" si="4"/>
        <v>0</v>
      </c>
      <c r="AB117" s="24">
        <f t="shared" si="5"/>
        <v>0</v>
      </c>
    </row>
    <row r="118" spans="1:28" s="24" customFormat="1">
      <c r="A118" s="27" t="s">
        <v>218</v>
      </c>
      <c r="B118" s="361" t="s">
        <v>219</v>
      </c>
      <c r="C118" s="362"/>
      <c r="D118" s="363"/>
      <c r="E118" s="76"/>
      <c r="F118" s="76">
        <v>0</v>
      </c>
      <c r="G118" s="76">
        <v>0</v>
      </c>
      <c r="H118" s="76">
        <v>0</v>
      </c>
      <c r="I118" s="76">
        <v>0</v>
      </c>
      <c r="J118" s="26"/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/>
      <c r="S118" s="26">
        <f t="shared" si="6"/>
        <v>0</v>
      </c>
      <c r="T118" s="26">
        <f t="shared" si="7"/>
        <v>0</v>
      </c>
      <c r="U118" s="26"/>
      <c r="V118" s="26">
        <v>0</v>
      </c>
      <c r="W118" s="26"/>
      <c r="X118" s="26"/>
      <c r="Y118" s="26"/>
      <c r="Z118" s="26"/>
      <c r="AA118" s="24">
        <f t="shared" si="4"/>
        <v>0</v>
      </c>
      <c r="AB118" s="24">
        <f t="shared" si="5"/>
        <v>0</v>
      </c>
    </row>
    <row r="119" spans="1:28" s="24" customFormat="1">
      <c r="A119" s="27" t="s">
        <v>220</v>
      </c>
      <c r="B119" s="361" t="s">
        <v>221</v>
      </c>
      <c r="C119" s="362"/>
      <c r="D119" s="363"/>
      <c r="E119" s="76"/>
      <c r="F119" s="76">
        <v>0</v>
      </c>
      <c r="G119" s="76">
        <v>0</v>
      </c>
      <c r="H119" s="76">
        <v>0</v>
      </c>
      <c r="I119" s="76">
        <v>0</v>
      </c>
      <c r="J119" s="26"/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/>
      <c r="S119" s="26">
        <f t="shared" si="6"/>
        <v>0</v>
      </c>
      <c r="T119" s="26">
        <f t="shared" si="7"/>
        <v>0</v>
      </c>
      <c r="U119" s="26"/>
      <c r="V119" s="26">
        <v>0</v>
      </c>
      <c r="W119" s="26"/>
      <c r="X119" s="26"/>
      <c r="Y119" s="26"/>
      <c r="Z119" s="26"/>
      <c r="AA119" s="24">
        <f t="shared" si="4"/>
        <v>0</v>
      </c>
      <c r="AB119" s="24">
        <f t="shared" si="5"/>
        <v>0</v>
      </c>
    </row>
    <row r="120" spans="1:28" s="24" customFormat="1">
      <c r="A120" s="27" t="s">
        <v>222</v>
      </c>
      <c r="B120" s="355" t="s">
        <v>63</v>
      </c>
      <c r="C120" s="356"/>
      <c r="D120" s="357"/>
      <c r="E120" s="76">
        <v>1</v>
      </c>
      <c r="F120" s="76">
        <v>0</v>
      </c>
      <c r="G120" s="76">
        <v>0</v>
      </c>
      <c r="H120" s="76">
        <v>0</v>
      </c>
      <c r="I120" s="76">
        <v>0</v>
      </c>
      <c r="J120" s="26"/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/>
      <c r="S120" s="26">
        <f t="shared" si="6"/>
        <v>0</v>
      </c>
      <c r="T120" s="26">
        <f t="shared" si="7"/>
        <v>1</v>
      </c>
      <c r="U120" s="26"/>
      <c r="V120" s="26">
        <v>0</v>
      </c>
      <c r="W120" s="26"/>
      <c r="X120" s="26"/>
      <c r="Y120" s="26"/>
      <c r="Z120" s="26"/>
      <c r="AA120" s="24">
        <f t="shared" si="4"/>
        <v>1</v>
      </c>
      <c r="AB120" s="24">
        <f t="shared" si="5"/>
        <v>1</v>
      </c>
    </row>
    <row r="121" spans="1:28" s="36" customFormat="1" ht="14.25">
      <c r="A121" s="21" t="s">
        <v>223</v>
      </c>
      <c r="B121" s="366" t="s">
        <v>224</v>
      </c>
      <c r="C121" s="367"/>
      <c r="D121" s="368"/>
      <c r="E121" s="34"/>
      <c r="F121" s="34">
        <v>0</v>
      </c>
      <c r="G121" s="34">
        <v>0</v>
      </c>
      <c r="H121" s="34">
        <v>0</v>
      </c>
      <c r="I121" s="34">
        <v>0</v>
      </c>
      <c r="J121" s="35"/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/>
      <c r="S121" s="26">
        <f t="shared" si="6"/>
        <v>0</v>
      </c>
      <c r="T121" s="26">
        <f t="shared" si="7"/>
        <v>0</v>
      </c>
      <c r="U121" s="35"/>
      <c r="V121" s="35">
        <v>0</v>
      </c>
      <c r="W121" s="35"/>
      <c r="X121" s="35"/>
      <c r="Y121" s="35"/>
      <c r="Z121" s="35"/>
      <c r="AA121" s="24">
        <f t="shared" si="4"/>
        <v>0</v>
      </c>
      <c r="AB121" s="24">
        <f t="shared" si="5"/>
        <v>0</v>
      </c>
    </row>
    <row r="122" spans="1:28" s="32" customFormat="1" ht="14.25">
      <c r="A122" s="29" t="s">
        <v>225</v>
      </c>
      <c r="B122" s="374" t="s">
        <v>226</v>
      </c>
      <c r="C122" s="375"/>
      <c r="D122" s="376"/>
      <c r="E122" s="78">
        <v>13</v>
      </c>
      <c r="F122" s="78">
        <v>17</v>
      </c>
      <c r="G122" s="78">
        <v>16</v>
      </c>
      <c r="H122" s="78">
        <v>1</v>
      </c>
      <c r="I122" s="78">
        <v>0</v>
      </c>
      <c r="J122" s="31"/>
      <c r="K122" s="31">
        <v>1</v>
      </c>
      <c r="L122" s="31">
        <v>2</v>
      </c>
      <c r="M122" s="31">
        <v>4</v>
      </c>
      <c r="N122" s="31">
        <v>0</v>
      </c>
      <c r="O122" s="31">
        <v>0</v>
      </c>
      <c r="P122" s="31">
        <v>0</v>
      </c>
      <c r="Q122" s="31">
        <v>0</v>
      </c>
      <c r="R122" s="31"/>
      <c r="S122" s="26">
        <f t="shared" si="6"/>
        <v>7</v>
      </c>
      <c r="T122" s="26">
        <f t="shared" si="7"/>
        <v>22</v>
      </c>
      <c r="U122" s="31"/>
      <c r="V122" s="31">
        <v>1</v>
      </c>
      <c r="W122" s="31"/>
      <c r="X122" s="31"/>
      <c r="Y122" s="31"/>
      <c r="Z122" s="31"/>
      <c r="AA122" s="24">
        <f t="shared" si="4"/>
        <v>29</v>
      </c>
      <c r="AB122" s="24">
        <f t="shared" si="5"/>
        <v>29</v>
      </c>
    </row>
    <row r="123" spans="1:28" s="32" customFormat="1" ht="14.25">
      <c r="A123" s="29" t="s">
        <v>227</v>
      </c>
      <c r="B123" s="374" t="s">
        <v>228</v>
      </c>
      <c r="C123" s="375"/>
      <c r="D123" s="376"/>
      <c r="E123" s="78">
        <v>0</v>
      </c>
      <c r="F123" s="78">
        <v>0</v>
      </c>
      <c r="G123" s="78">
        <v>0</v>
      </c>
      <c r="H123" s="78">
        <v>0</v>
      </c>
      <c r="I123" s="78">
        <v>0</v>
      </c>
      <c r="J123" s="31"/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/>
      <c r="S123" s="26">
        <f t="shared" si="6"/>
        <v>0</v>
      </c>
      <c r="T123" s="26">
        <f t="shared" si="7"/>
        <v>0</v>
      </c>
      <c r="U123" s="31"/>
      <c r="V123" s="31">
        <v>0</v>
      </c>
      <c r="W123" s="31"/>
      <c r="X123" s="31"/>
      <c r="Y123" s="31"/>
      <c r="Z123" s="31"/>
      <c r="AA123" s="24">
        <f t="shared" si="4"/>
        <v>0</v>
      </c>
      <c r="AB123" s="24">
        <f t="shared" si="5"/>
        <v>0</v>
      </c>
    </row>
    <row r="124" spans="1:28" s="32" customFormat="1" ht="14.25">
      <c r="A124" s="29" t="s">
        <v>229</v>
      </c>
      <c r="B124" s="374" t="s">
        <v>230</v>
      </c>
      <c r="C124" s="377"/>
      <c r="D124" s="378"/>
      <c r="E124" s="78">
        <v>8</v>
      </c>
      <c r="F124" s="78">
        <v>0</v>
      </c>
      <c r="G124" s="78">
        <v>0</v>
      </c>
      <c r="H124" s="78">
        <v>0</v>
      </c>
      <c r="I124" s="78">
        <v>0</v>
      </c>
      <c r="J124" s="31"/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/>
      <c r="S124" s="26">
        <f t="shared" si="6"/>
        <v>0</v>
      </c>
      <c r="T124" s="26">
        <f t="shared" si="7"/>
        <v>8</v>
      </c>
      <c r="U124" s="31"/>
      <c r="V124" s="31">
        <v>0</v>
      </c>
      <c r="W124" s="31"/>
      <c r="X124" s="31"/>
      <c r="Y124" s="31"/>
      <c r="Z124" s="31"/>
      <c r="AA124" s="24">
        <f t="shared" si="4"/>
        <v>8</v>
      </c>
      <c r="AB124" s="24">
        <f t="shared" si="5"/>
        <v>8</v>
      </c>
    </row>
    <row r="125" spans="1:28" s="32" customFormat="1" ht="14.25">
      <c r="A125" s="29" t="s">
        <v>231</v>
      </c>
      <c r="B125" s="374" t="s">
        <v>232</v>
      </c>
      <c r="C125" s="377"/>
      <c r="D125" s="378"/>
      <c r="E125" s="78"/>
      <c r="F125" s="78">
        <v>0</v>
      </c>
      <c r="G125" s="78">
        <v>0</v>
      </c>
      <c r="H125" s="78">
        <v>0</v>
      </c>
      <c r="I125" s="78">
        <v>0</v>
      </c>
      <c r="J125" s="31"/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/>
      <c r="S125" s="26">
        <f t="shared" si="6"/>
        <v>0</v>
      </c>
      <c r="T125" s="26">
        <f t="shared" si="7"/>
        <v>0</v>
      </c>
      <c r="U125" s="31"/>
      <c r="V125" s="31">
        <v>0</v>
      </c>
      <c r="W125" s="31"/>
      <c r="X125" s="31"/>
      <c r="Y125" s="31"/>
      <c r="Z125" s="31"/>
      <c r="AA125" s="24">
        <f t="shared" si="4"/>
        <v>0</v>
      </c>
      <c r="AB125" s="24">
        <f t="shared" si="5"/>
        <v>0</v>
      </c>
    </row>
    <row r="126" spans="1:28" s="32" customFormat="1" ht="14.25">
      <c r="A126" s="29" t="s">
        <v>233</v>
      </c>
      <c r="B126" s="374" t="s">
        <v>234</v>
      </c>
      <c r="C126" s="375"/>
      <c r="D126" s="376"/>
      <c r="E126" s="78">
        <v>1</v>
      </c>
      <c r="F126" s="78">
        <v>0</v>
      </c>
      <c r="G126" s="78">
        <v>0</v>
      </c>
      <c r="H126" s="78">
        <v>0</v>
      </c>
      <c r="I126" s="78">
        <v>0</v>
      </c>
      <c r="J126" s="31"/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/>
      <c r="S126" s="26">
        <f t="shared" si="6"/>
        <v>0</v>
      </c>
      <c r="T126" s="26">
        <f t="shared" si="7"/>
        <v>1</v>
      </c>
      <c r="U126" s="31"/>
      <c r="V126" s="31">
        <v>0</v>
      </c>
      <c r="W126" s="31"/>
      <c r="X126" s="31"/>
      <c r="Y126" s="31"/>
      <c r="Z126" s="31"/>
      <c r="AA126" s="24">
        <f t="shared" si="4"/>
        <v>1</v>
      </c>
      <c r="AB126" s="24">
        <f t="shared" si="5"/>
        <v>1</v>
      </c>
    </row>
    <row r="127" spans="1:28" s="32" customFormat="1" ht="14.25">
      <c r="A127" s="29" t="s">
        <v>235</v>
      </c>
      <c r="B127" s="374" t="s">
        <v>236</v>
      </c>
      <c r="C127" s="375"/>
      <c r="D127" s="376"/>
      <c r="E127" s="78"/>
      <c r="F127" s="78">
        <v>0</v>
      </c>
      <c r="G127" s="78">
        <v>0</v>
      </c>
      <c r="H127" s="78">
        <v>0</v>
      </c>
      <c r="I127" s="78">
        <v>0</v>
      </c>
      <c r="J127" s="31"/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/>
      <c r="S127" s="26">
        <f t="shared" si="6"/>
        <v>0</v>
      </c>
      <c r="T127" s="26">
        <f t="shared" si="7"/>
        <v>0</v>
      </c>
      <c r="U127" s="31"/>
      <c r="V127" s="31">
        <v>0</v>
      </c>
      <c r="W127" s="31"/>
      <c r="X127" s="31"/>
      <c r="Y127" s="31"/>
      <c r="Z127" s="31"/>
      <c r="AA127" s="24">
        <f t="shared" si="4"/>
        <v>0</v>
      </c>
      <c r="AB127" s="24">
        <f t="shared" si="5"/>
        <v>0</v>
      </c>
    </row>
    <row r="128" spans="1:28" s="32" customFormat="1" ht="14.25">
      <c r="A128" s="29" t="s">
        <v>237</v>
      </c>
      <c r="B128" s="374" t="s">
        <v>238</v>
      </c>
      <c r="C128" s="375"/>
      <c r="D128" s="376"/>
      <c r="E128" s="78"/>
      <c r="F128" s="78">
        <v>0</v>
      </c>
      <c r="G128" s="78">
        <v>0</v>
      </c>
      <c r="H128" s="78">
        <v>0</v>
      </c>
      <c r="I128" s="78">
        <v>0</v>
      </c>
      <c r="J128" s="31"/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/>
      <c r="S128" s="26">
        <f t="shared" si="6"/>
        <v>0</v>
      </c>
      <c r="T128" s="26">
        <f t="shared" si="7"/>
        <v>0</v>
      </c>
      <c r="U128" s="31"/>
      <c r="V128" s="31">
        <v>0</v>
      </c>
      <c r="W128" s="31"/>
      <c r="X128" s="31"/>
      <c r="Y128" s="31"/>
      <c r="Z128" s="31"/>
      <c r="AA128" s="24">
        <f t="shared" si="4"/>
        <v>0</v>
      </c>
      <c r="AB128" s="24">
        <f t="shared" si="5"/>
        <v>0</v>
      </c>
    </row>
    <row r="129" spans="1:28" s="32" customFormat="1" ht="14.25">
      <c r="A129" s="29" t="s">
        <v>239</v>
      </c>
      <c r="B129" s="382" t="s">
        <v>63</v>
      </c>
      <c r="C129" s="383"/>
      <c r="D129" s="384"/>
      <c r="E129" s="78"/>
      <c r="F129" s="78">
        <v>0</v>
      </c>
      <c r="G129" s="78">
        <v>0</v>
      </c>
      <c r="H129" s="78">
        <v>0</v>
      </c>
      <c r="I129" s="78">
        <v>0</v>
      </c>
      <c r="J129" s="31"/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/>
      <c r="S129" s="26">
        <f t="shared" si="6"/>
        <v>0</v>
      </c>
      <c r="T129" s="26">
        <f t="shared" si="7"/>
        <v>0</v>
      </c>
      <c r="U129" s="31"/>
      <c r="V129" s="31">
        <v>0</v>
      </c>
      <c r="W129" s="31"/>
      <c r="X129" s="31"/>
      <c r="Y129" s="31"/>
      <c r="Z129" s="31"/>
      <c r="AA129" s="24">
        <f t="shared" si="4"/>
        <v>0</v>
      </c>
      <c r="AB129" s="24">
        <f t="shared" si="5"/>
        <v>0</v>
      </c>
    </row>
    <row r="130" spans="1:28" s="36" customFormat="1" ht="14.25">
      <c r="A130" s="39" t="s">
        <v>240</v>
      </c>
      <c r="B130" s="366" t="s">
        <v>241</v>
      </c>
      <c r="C130" s="385"/>
      <c r="D130" s="386"/>
      <c r="E130" s="34"/>
      <c r="F130" s="34">
        <v>0</v>
      </c>
      <c r="G130" s="34">
        <v>0</v>
      </c>
      <c r="H130" s="34">
        <v>0</v>
      </c>
      <c r="I130" s="34">
        <v>0</v>
      </c>
      <c r="J130" s="35"/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/>
      <c r="S130" s="26">
        <f t="shared" si="6"/>
        <v>0</v>
      </c>
      <c r="T130" s="26">
        <f t="shared" si="7"/>
        <v>0</v>
      </c>
      <c r="U130" s="35"/>
      <c r="V130" s="35">
        <v>0</v>
      </c>
      <c r="W130" s="35"/>
      <c r="X130" s="35"/>
      <c r="Y130" s="35"/>
      <c r="Z130" s="35"/>
      <c r="AA130" s="24">
        <f t="shared" si="4"/>
        <v>0</v>
      </c>
      <c r="AB130" s="24">
        <f t="shared" si="5"/>
        <v>0</v>
      </c>
    </row>
    <row r="131" spans="1:28" s="32" customFormat="1">
      <c r="A131" s="29" t="s">
        <v>242</v>
      </c>
      <c r="B131" s="371" t="s">
        <v>243</v>
      </c>
      <c r="C131" s="387"/>
      <c r="D131" s="388"/>
      <c r="E131" s="78"/>
      <c r="F131" s="78">
        <v>0</v>
      </c>
      <c r="G131" s="78">
        <v>0</v>
      </c>
      <c r="H131" s="78">
        <v>0</v>
      </c>
      <c r="I131" s="78">
        <v>0</v>
      </c>
      <c r="J131" s="31"/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/>
      <c r="S131" s="26">
        <f t="shared" si="6"/>
        <v>0</v>
      </c>
      <c r="T131" s="26">
        <f t="shared" si="7"/>
        <v>0</v>
      </c>
      <c r="U131" s="31"/>
      <c r="V131" s="31">
        <v>0</v>
      </c>
      <c r="W131" s="31"/>
      <c r="X131" s="31"/>
      <c r="Y131" s="31"/>
      <c r="Z131" s="31"/>
      <c r="AA131" s="24">
        <f t="shared" si="4"/>
        <v>0</v>
      </c>
      <c r="AB131" s="24">
        <f t="shared" si="5"/>
        <v>0</v>
      </c>
    </row>
    <row r="132" spans="1:28" s="32" customFormat="1">
      <c r="A132" s="29" t="s">
        <v>244</v>
      </c>
      <c r="B132" s="371" t="s">
        <v>245</v>
      </c>
      <c r="C132" s="372"/>
      <c r="D132" s="373"/>
      <c r="E132" s="78"/>
      <c r="F132" s="78">
        <v>0</v>
      </c>
      <c r="G132" s="78">
        <v>0</v>
      </c>
      <c r="H132" s="78">
        <v>0</v>
      </c>
      <c r="I132" s="78">
        <v>0</v>
      </c>
      <c r="J132" s="31"/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/>
      <c r="S132" s="26">
        <f t="shared" si="6"/>
        <v>0</v>
      </c>
      <c r="T132" s="26">
        <f t="shared" si="7"/>
        <v>0</v>
      </c>
      <c r="U132" s="31"/>
      <c r="V132" s="31">
        <v>0</v>
      </c>
      <c r="W132" s="31"/>
      <c r="X132" s="31"/>
      <c r="Y132" s="31"/>
      <c r="Z132" s="31"/>
      <c r="AA132" s="24">
        <f t="shared" si="4"/>
        <v>0</v>
      </c>
      <c r="AB132" s="24">
        <f t="shared" si="5"/>
        <v>0</v>
      </c>
    </row>
    <row r="133" spans="1:28" s="32" customFormat="1">
      <c r="A133" s="29" t="s">
        <v>246</v>
      </c>
      <c r="B133" s="379" t="s">
        <v>63</v>
      </c>
      <c r="C133" s="380"/>
      <c r="D133" s="381"/>
      <c r="E133" s="78"/>
      <c r="F133" s="78">
        <v>0</v>
      </c>
      <c r="G133" s="78">
        <v>0</v>
      </c>
      <c r="H133" s="78">
        <v>0</v>
      </c>
      <c r="I133" s="78">
        <v>0</v>
      </c>
      <c r="J133" s="31"/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/>
      <c r="S133" s="26">
        <f t="shared" si="6"/>
        <v>0</v>
      </c>
      <c r="T133" s="26">
        <f t="shared" si="7"/>
        <v>0</v>
      </c>
      <c r="U133" s="31"/>
      <c r="V133" s="31">
        <v>0</v>
      </c>
      <c r="W133" s="31"/>
      <c r="X133" s="31"/>
      <c r="Y133" s="31"/>
      <c r="Z133" s="31"/>
      <c r="AA133" s="24">
        <f t="shared" si="4"/>
        <v>0</v>
      </c>
      <c r="AB133" s="24">
        <f t="shared" si="5"/>
        <v>0</v>
      </c>
    </row>
    <row r="134" spans="1:28" s="36" customFormat="1" ht="14.25">
      <c r="A134" s="39" t="s">
        <v>247</v>
      </c>
      <c r="B134" s="366" t="s">
        <v>63</v>
      </c>
      <c r="C134" s="367"/>
      <c r="D134" s="368"/>
      <c r="E134" s="22">
        <v>1</v>
      </c>
      <c r="F134" s="22">
        <v>0</v>
      </c>
      <c r="G134" s="22">
        <v>0</v>
      </c>
      <c r="H134" s="22">
        <v>0</v>
      </c>
      <c r="I134" s="22">
        <v>0</v>
      </c>
      <c r="J134" s="23"/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/>
      <c r="S134" s="26">
        <f t="shared" si="6"/>
        <v>0</v>
      </c>
      <c r="T134" s="26">
        <f t="shared" si="7"/>
        <v>1</v>
      </c>
      <c r="U134" s="23"/>
      <c r="V134" s="23">
        <v>0</v>
      </c>
      <c r="W134" s="23"/>
      <c r="X134" s="23"/>
      <c r="Y134" s="23"/>
      <c r="Z134" s="23"/>
      <c r="AA134" s="24">
        <f t="shared" si="4"/>
        <v>1</v>
      </c>
      <c r="AB134" s="24">
        <f t="shared" si="5"/>
        <v>1</v>
      </c>
    </row>
    <row r="135" spans="1:28" s="36" customFormat="1" ht="14.25">
      <c r="A135" s="39" t="s">
        <v>248</v>
      </c>
      <c r="B135" s="366" t="s">
        <v>14</v>
      </c>
      <c r="C135" s="367"/>
      <c r="D135" s="368"/>
      <c r="E135" s="22">
        <f>SUM(E21:E134)</f>
        <v>148</v>
      </c>
      <c r="F135" s="22">
        <f>SUM(F21:F134)</f>
        <v>36</v>
      </c>
      <c r="G135" s="22">
        <f t="shared" ref="G135:Z135" si="8">SUM(G21:G134)</f>
        <v>33</v>
      </c>
      <c r="H135" s="22">
        <f t="shared" si="8"/>
        <v>3</v>
      </c>
      <c r="I135" s="22">
        <f t="shared" si="8"/>
        <v>0</v>
      </c>
      <c r="J135" s="22">
        <f t="shared" si="8"/>
        <v>0</v>
      </c>
      <c r="K135" s="22">
        <f t="shared" si="8"/>
        <v>5</v>
      </c>
      <c r="L135" s="22">
        <f t="shared" si="8"/>
        <v>2</v>
      </c>
      <c r="M135" s="22">
        <f t="shared" si="8"/>
        <v>7</v>
      </c>
      <c r="N135" s="22">
        <f t="shared" si="8"/>
        <v>0</v>
      </c>
      <c r="O135" s="22">
        <f t="shared" si="8"/>
        <v>0</v>
      </c>
      <c r="P135" s="22">
        <f t="shared" si="8"/>
        <v>0</v>
      </c>
      <c r="Q135" s="22">
        <f t="shared" si="8"/>
        <v>0</v>
      </c>
      <c r="R135" s="22">
        <f t="shared" si="8"/>
        <v>0</v>
      </c>
      <c r="S135" s="26">
        <f t="shared" si="6"/>
        <v>14</v>
      </c>
      <c r="T135" s="26">
        <f t="shared" si="7"/>
        <v>167</v>
      </c>
      <c r="U135" s="22">
        <f t="shared" si="8"/>
        <v>0</v>
      </c>
      <c r="V135" s="22">
        <f t="shared" si="8"/>
        <v>1</v>
      </c>
      <c r="W135" s="22">
        <f t="shared" si="8"/>
        <v>0</v>
      </c>
      <c r="X135" s="22">
        <f t="shared" si="8"/>
        <v>0</v>
      </c>
      <c r="Y135" s="22">
        <f t="shared" si="8"/>
        <v>0</v>
      </c>
      <c r="Z135" s="22">
        <f t="shared" si="8"/>
        <v>0</v>
      </c>
      <c r="AA135" s="24">
        <f t="shared" si="4"/>
        <v>181</v>
      </c>
      <c r="AB135" s="24">
        <f t="shared" si="5"/>
        <v>181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03" workbookViewId="0">
      <selection activeCell="S135" sqref="S135:T135"/>
    </sheetView>
  </sheetViews>
  <sheetFormatPr defaultRowHeight="12.75"/>
  <cols>
    <col min="1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>
      <c r="A3" s="335" t="s">
        <v>249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5" t="s">
        <v>6</v>
      </c>
      <c r="U5" s="348" t="s">
        <v>7</v>
      </c>
      <c r="V5" s="336" t="s">
        <v>8</v>
      </c>
      <c r="W5" s="336"/>
      <c r="X5" s="336"/>
      <c r="Y5" s="338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6"/>
      <c r="U6" s="349"/>
      <c r="V6" s="336"/>
      <c r="W6" s="336"/>
      <c r="X6" s="336"/>
      <c r="Y6" s="338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6"/>
      <c r="U7" s="349"/>
      <c r="V7" s="336"/>
      <c r="W7" s="336"/>
      <c r="X7" s="336"/>
      <c r="Y7" s="338"/>
      <c r="Z7" s="338"/>
    </row>
    <row r="8" spans="1:26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5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351" t="s">
        <v>24</v>
      </c>
      <c r="T8" s="346"/>
      <c r="U8" s="349"/>
      <c r="V8" s="346" t="s">
        <v>11</v>
      </c>
      <c r="W8" s="346" t="s">
        <v>12</v>
      </c>
      <c r="X8" s="346" t="s">
        <v>13</v>
      </c>
      <c r="Y8" s="338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6"/>
      <c r="K9" s="346"/>
      <c r="L9" s="346"/>
      <c r="M9" s="346"/>
      <c r="N9" s="336"/>
      <c r="O9" s="336"/>
      <c r="P9" s="336"/>
      <c r="Q9" s="336"/>
      <c r="R9" s="346"/>
      <c r="S9" s="352"/>
      <c r="T9" s="346"/>
      <c r="U9" s="349"/>
      <c r="V9" s="346"/>
      <c r="W9" s="346"/>
      <c r="X9" s="346"/>
      <c r="Y9" s="338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6"/>
      <c r="K10" s="346"/>
      <c r="L10" s="346"/>
      <c r="M10" s="346"/>
      <c r="N10" s="336"/>
      <c r="O10" s="336"/>
      <c r="P10" s="336"/>
      <c r="Q10" s="336"/>
      <c r="R10" s="346"/>
      <c r="S10" s="352"/>
      <c r="T10" s="346"/>
      <c r="U10" s="349"/>
      <c r="V10" s="346"/>
      <c r="W10" s="346"/>
      <c r="X10" s="346"/>
      <c r="Y10" s="338"/>
      <c r="Z10" s="338"/>
    </row>
    <row r="11" spans="1:26">
      <c r="A11" s="336"/>
      <c r="B11" s="336"/>
      <c r="C11" s="336"/>
      <c r="D11" s="336"/>
      <c r="E11" s="336"/>
      <c r="F11" s="346"/>
      <c r="G11" s="346"/>
      <c r="H11" s="346"/>
      <c r="I11" s="346"/>
      <c r="J11" s="346"/>
      <c r="K11" s="346"/>
      <c r="L11" s="346"/>
      <c r="M11" s="346"/>
      <c r="N11" s="345" t="s">
        <v>25</v>
      </c>
      <c r="O11" s="345" t="s">
        <v>26</v>
      </c>
      <c r="P11" s="345" t="s">
        <v>252</v>
      </c>
      <c r="Q11" s="345" t="s">
        <v>28</v>
      </c>
      <c r="R11" s="346"/>
      <c r="S11" s="352"/>
      <c r="T11" s="346"/>
      <c r="U11" s="349"/>
      <c r="V11" s="346"/>
      <c r="W11" s="346"/>
      <c r="X11" s="346"/>
      <c r="Y11" s="338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52"/>
      <c r="T12" s="346"/>
      <c r="U12" s="349"/>
      <c r="V12" s="346"/>
      <c r="W12" s="346"/>
      <c r="X12" s="346"/>
      <c r="Y12" s="338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52"/>
      <c r="T13" s="346"/>
      <c r="U13" s="349"/>
      <c r="V13" s="346"/>
      <c r="W13" s="346"/>
      <c r="X13" s="346"/>
      <c r="Y13" s="338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52"/>
      <c r="T14" s="346"/>
      <c r="U14" s="349"/>
      <c r="V14" s="346"/>
      <c r="W14" s="346"/>
      <c r="X14" s="346"/>
      <c r="Y14" s="338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52"/>
      <c r="T15" s="346"/>
      <c r="U15" s="349"/>
      <c r="V15" s="346"/>
      <c r="W15" s="346"/>
      <c r="X15" s="346"/>
      <c r="Y15" s="338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52"/>
      <c r="T16" s="346"/>
      <c r="U16" s="349"/>
      <c r="V16" s="346"/>
      <c r="W16" s="346"/>
      <c r="X16" s="346"/>
      <c r="Y16" s="338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52"/>
      <c r="T17" s="346"/>
      <c r="U17" s="349"/>
      <c r="V17" s="346"/>
      <c r="W17" s="346"/>
      <c r="X17" s="346"/>
      <c r="Y17" s="338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53"/>
      <c r="T18" s="347"/>
      <c r="U18" s="350"/>
      <c r="V18" s="347"/>
      <c r="W18" s="347"/>
      <c r="X18" s="347"/>
      <c r="Y18" s="338"/>
      <c r="Z18" s="338"/>
    </row>
    <row r="19" spans="1:26">
      <c r="A19" s="358" t="s">
        <v>29</v>
      </c>
      <c r="B19" s="359"/>
      <c r="C19" s="359"/>
      <c r="D19" s="359"/>
      <c r="E19" s="77">
        <v>1</v>
      </c>
      <c r="F19" s="77">
        <v>2</v>
      </c>
      <c r="G19" s="77">
        <v>3</v>
      </c>
      <c r="H19" s="77">
        <v>4</v>
      </c>
      <c r="I19" s="77">
        <v>5</v>
      </c>
      <c r="J19" s="76">
        <v>6</v>
      </c>
      <c r="K19" s="77">
        <v>7</v>
      </c>
      <c r="L19" s="77">
        <v>8</v>
      </c>
      <c r="M19" s="77">
        <v>9</v>
      </c>
      <c r="N19" s="77">
        <v>10</v>
      </c>
      <c r="O19" s="77">
        <v>11</v>
      </c>
      <c r="P19" s="77">
        <v>12</v>
      </c>
      <c r="Q19" s="77">
        <v>13</v>
      </c>
      <c r="R19" s="77">
        <v>14</v>
      </c>
      <c r="S19" s="77">
        <v>15</v>
      </c>
      <c r="T19" s="77">
        <v>16</v>
      </c>
      <c r="U19" s="77">
        <v>17</v>
      </c>
      <c r="V19" s="77">
        <v>18</v>
      </c>
      <c r="W19" s="77">
        <v>19</v>
      </c>
      <c r="X19" s="77">
        <v>20</v>
      </c>
      <c r="Y19" s="77">
        <v>21</v>
      </c>
      <c r="Z19" s="77">
        <v>22</v>
      </c>
    </row>
    <row r="20" spans="1:26" s="24" customFormat="1" ht="14.25">
      <c r="A20" s="21" t="s">
        <v>253</v>
      </c>
      <c r="B20" s="360" t="s">
        <v>31</v>
      </c>
      <c r="C20" s="360"/>
      <c r="D20" s="360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  <c r="S20" s="23">
        <f>SUM(K20:N20)</f>
        <v>0</v>
      </c>
      <c r="T20" s="23">
        <f>SUM(E20+G20-S20)</f>
        <v>0</v>
      </c>
      <c r="U20" s="23"/>
      <c r="V20" s="23">
        <v>0</v>
      </c>
      <c r="W20" s="23"/>
      <c r="X20" s="23"/>
      <c r="Y20" s="23"/>
      <c r="Z20" s="23"/>
    </row>
    <row r="21" spans="1:26" s="24" customFormat="1">
      <c r="A21" s="25">
        <v>1.1000000000000001</v>
      </c>
      <c r="B21" s="354" t="s">
        <v>33</v>
      </c>
      <c r="C21" s="354"/>
      <c r="D21" s="354"/>
      <c r="E21" s="76"/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/>
      <c r="S21" s="23">
        <f t="shared" ref="S21:S84" si="0">SUM(K21:N21)</f>
        <v>0</v>
      </c>
      <c r="T21" s="23">
        <f t="shared" ref="T21:T84" si="1">SUM(E21+G21-S21)</f>
        <v>0</v>
      </c>
      <c r="U21" s="26"/>
      <c r="V21" s="26">
        <v>0</v>
      </c>
      <c r="W21" s="26"/>
      <c r="X21" s="26"/>
      <c r="Y21" s="26"/>
      <c r="Z21" s="26"/>
    </row>
    <row r="22" spans="1:26" s="24" customFormat="1">
      <c r="A22" s="27" t="s">
        <v>34</v>
      </c>
      <c r="B22" s="336" t="s">
        <v>35</v>
      </c>
      <c r="C22" s="336"/>
      <c r="D22" s="336"/>
      <c r="E22" s="76">
        <v>1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/>
      <c r="S22" s="23">
        <f t="shared" si="0"/>
        <v>0</v>
      </c>
      <c r="T22" s="23">
        <f t="shared" si="1"/>
        <v>1</v>
      </c>
      <c r="U22" s="26"/>
      <c r="V22" s="26">
        <v>0</v>
      </c>
      <c r="W22" s="26"/>
      <c r="X22" s="26"/>
      <c r="Y22" s="26"/>
      <c r="Z22" s="26"/>
    </row>
    <row r="23" spans="1:26" s="24" customFormat="1">
      <c r="A23" s="28" t="s">
        <v>36</v>
      </c>
      <c r="B23" s="336" t="s">
        <v>37</v>
      </c>
      <c r="C23" s="336"/>
      <c r="D23" s="336"/>
      <c r="E23" s="76"/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/>
      <c r="S23" s="23">
        <f t="shared" si="0"/>
        <v>0</v>
      </c>
      <c r="T23" s="23">
        <f t="shared" si="1"/>
        <v>0</v>
      </c>
      <c r="U23" s="26"/>
      <c r="V23" s="26">
        <v>0</v>
      </c>
      <c r="W23" s="26"/>
      <c r="X23" s="26"/>
      <c r="Y23" s="26"/>
      <c r="Z23" s="26"/>
    </row>
    <row r="24" spans="1:26" s="24" customFormat="1">
      <c r="A24" s="27" t="s">
        <v>38</v>
      </c>
      <c r="B24" s="336" t="s">
        <v>39</v>
      </c>
      <c r="C24" s="336"/>
      <c r="D24" s="336"/>
      <c r="E24" s="76"/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/>
      <c r="S24" s="23">
        <f t="shared" si="0"/>
        <v>0</v>
      </c>
      <c r="T24" s="23">
        <f t="shared" si="1"/>
        <v>0</v>
      </c>
      <c r="U24" s="26"/>
      <c r="V24" s="26">
        <v>0</v>
      </c>
      <c r="W24" s="26"/>
      <c r="X24" s="26"/>
      <c r="Y24" s="26"/>
      <c r="Z24" s="26"/>
    </row>
    <row r="25" spans="1:26" s="24" customFormat="1">
      <c r="A25" s="25">
        <v>1.2</v>
      </c>
      <c r="B25" s="354" t="s">
        <v>41</v>
      </c>
      <c r="C25" s="354"/>
      <c r="D25" s="354"/>
      <c r="E25" s="76"/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/>
      <c r="S25" s="23">
        <f t="shared" si="0"/>
        <v>0</v>
      </c>
      <c r="T25" s="23">
        <f t="shared" si="1"/>
        <v>0</v>
      </c>
      <c r="U25" s="26"/>
      <c r="V25" s="26">
        <v>0</v>
      </c>
      <c r="W25" s="26"/>
      <c r="X25" s="26"/>
      <c r="Y25" s="26"/>
      <c r="Z25" s="26"/>
    </row>
    <row r="26" spans="1:26" s="24" customFormat="1">
      <c r="A26" s="27" t="s">
        <v>42</v>
      </c>
      <c r="B26" s="354" t="s">
        <v>43</v>
      </c>
      <c r="C26" s="354"/>
      <c r="D26" s="354"/>
      <c r="E26" s="76"/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/>
      <c r="S26" s="23">
        <f t="shared" si="0"/>
        <v>0</v>
      </c>
      <c r="T26" s="23">
        <f t="shared" si="1"/>
        <v>0</v>
      </c>
      <c r="U26" s="26"/>
      <c r="V26" s="26">
        <v>0</v>
      </c>
      <c r="W26" s="26"/>
      <c r="X26" s="26"/>
      <c r="Y26" s="26"/>
      <c r="Z26" s="26"/>
    </row>
    <row r="27" spans="1:26" s="24" customFormat="1">
      <c r="A27" s="27" t="s">
        <v>44</v>
      </c>
      <c r="B27" s="355" t="s">
        <v>45</v>
      </c>
      <c r="C27" s="356"/>
      <c r="D27" s="357"/>
      <c r="E27" s="76"/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/>
      <c r="S27" s="23">
        <f t="shared" si="0"/>
        <v>0</v>
      </c>
      <c r="T27" s="23">
        <f t="shared" si="1"/>
        <v>0</v>
      </c>
      <c r="U27" s="26"/>
      <c r="V27" s="26">
        <v>0</v>
      </c>
      <c r="W27" s="26"/>
      <c r="X27" s="26"/>
      <c r="Y27" s="26"/>
      <c r="Z27" s="26"/>
    </row>
    <row r="28" spans="1:26" s="24" customFormat="1">
      <c r="A28" s="27" t="s">
        <v>254</v>
      </c>
      <c r="B28" s="355" t="s">
        <v>47</v>
      </c>
      <c r="C28" s="356"/>
      <c r="D28" s="357"/>
      <c r="E28" s="76"/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/>
      <c r="S28" s="23">
        <f t="shared" si="0"/>
        <v>0</v>
      </c>
      <c r="T28" s="23">
        <f t="shared" si="1"/>
        <v>0</v>
      </c>
      <c r="U28" s="26"/>
      <c r="V28" s="26">
        <v>0</v>
      </c>
      <c r="W28" s="26"/>
      <c r="X28" s="26"/>
      <c r="Y28" s="26"/>
      <c r="Z28" s="26"/>
    </row>
    <row r="29" spans="1:26" s="24" customFormat="1">
      <c r="A29" s="27" t="s">
        <v>48</v>
      </c>
      <c r="B29" s="354" t="s">
        <v>49</v>
      </c>
      <c r="C29" s="354"/>
      <c r="D29" s="354"/>
      <c r="E29" s="76"/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/>
      <c r="S29" s="23">
        <f t="shared" si="0"/>
        <v>0</v>
      </c>
      <c r="T29" s="23">
        <f t="shared" si="1"/>
        <v>0</v>
      </c>
      <c r="U29" s="26"/>
      <c r="V29" s="26">
        <v>0</v>
      </c>
      <c r="W29" s="26"/>
      <c r="X29" s="26"/>
      <c r="Y29" s="26"/>
      <c r="Z29" s="26"/>
    </row>
    <row r="30" spans="1:26" s="24" customFormat="1">
      <c r="A30" s="27" t="s">
        <v>50</v>
      </c>
      <c r="B30" s="336" t="s">
        <v>51</v>
      </c>
      <c r="C30" s="336"/>
      <c r="D30" s="336"/>
      <c r="E30" s="76"/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/>
      <c r="S30" s="23">
        <f t="shared" si="0"/>
        <v>0</v>
      </c>
      <c r="T30" s="23">
        <f t="shared" si="1"/>
        <v>0</v>
      </c>
      <c r="U30" s="26"/>
      <c r="V30" s="26">
        <v>0</v>
      </c>
      <c r="W30" s="26"/>
      <c r="X30" s="26"/>
      <c r="Y30" s="26"/>
      <c r="Z30" s="26"/>
    </row>
    <row r="31" spans="1:26" s="24" customFormat="1">
      <c r="A31" s="27" t="s">
        <v>52</v>
      </c>
      <c r="B31" s="355" t="s">
        <v>53</v>
      </c>
      <c r="C31" s="356"/>
      <c r="D31" s="357"/>
      <c r="E31" s="76"/>
      <c r="F31" s="76">
        <v>0</v>
      </c>
      <c r="G31" s="76">
        <v>0</v>
      </c>
      <c r="H31" s="76">
        <v>0</v>
      </c>
      <c r="I31" s="76">
        <v>0</v>
      </c>
      <c r="J31" s="79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/>
      <c r="S31" s="23">
        <f t="shared" si="0"/>
        <v>0</v>
      </c>
      <c r="T31" s="23">
        <f t="shared" si="1"/>
        <v>0</v>
      </c>
      <c r="U31" s="26"/>
      <c r="V31" s="26">
        <v>0</v>
      </c>
      <c r="W31" s="26"/>
      <c r="X31" s="26"/>
      <c r="Y31" s="26"/>
      <c r="Z31" s="26"/>
    </row>
    <row r="32" spans="1:26" s="24" customFormat="1">
      <c r="A32" s="27" t="s">
        <v>54</v>
      </c>
      <c r="B32" s="361" t="s">
        <v>55</v>
      </c>
      <c r="C32" s="362"/>
      <c r="D32" s="363"/>
      <c r="E32" s="76"/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/>
      <c r="S32" s="23">
        <f t="shared" si="0"/>
        <v>0</v>
      </c>
      <c r="T32" s="23">
        <f t="shared" si="1"/>
        <v>0</v>
      </c>
      <c r="U32" s="26"/>
      <c r="V32" s="26">
        <v>0</v>
      </c>
      <c r="W32" s="26"/>
      <c r="X32" s="26"/>
      <c r="Y32" s="26"/>
      <c r="Z32" s="26"/>
    </row>
    <row r="33" spans="1:26" s="24" customFormat="1">
      <c r="A33" s="29" t="s">
        <v>56</v>
      </c>
      <c r="B33" s="361" t="s">
        <v>57</v>
      </c>
      <c r="C33" s="362"/>
      <c r="D33" s="363"/>
      <c r="E33" s="79"/>
      <c r="F33" s="79">
        <v>0</v>
      </c>
      <c r="G33" s="79">
        <v>0</v>
      </c>
      <c r="H33" s="79">
        <v>0</v>
      </c>
      <c r="I33" s="79">
        <v>0</v>
      </c>
      <c r="J33" s="76">
        <v>0</v>
      </c>
      <c r="K33" s="30">
        <v>0</v>
      </c>
      <c r="L33" s="30">
        <v>0</v>
      </c>
      <c r="M33" s="30">
        <v>0</v>
      </c>
      <c r="N33" s="23">
        <v>0</v>
      </c>
      <c r="O33" s="23">
        <v>0</v>
      </c>
      <c r="P33" s="23">
        <v>0</v>
      </c>
      <c r="Q33" s="23">
        <v>0</v>
      </c>
      <c r="R33" s="23"/>
      <c r="S33" s="23">
        <f t="shared" si="0"/>
        <v>0</v>
      </c>
      <c r="T33" s="23">
        <f t="shared" si="1"/>
        <v>0</v>
      </c>
      <c r="U33" s="23"/>
      <c r="V33" s="23">
        <v>0</v>
      </c>
      <c r="W33" s="23"/>
      <c r="X33" s="23"/>
      <c r="Y33" s="23"/>
      <c r="Z33" s="23"/>
    </row>
    <row r="34" spans="1:26" s="24" customFormat="1">
      <c r="A34" s="27" t="s">
        <v>58</v>
      </c>
      <c r="B34" s="361" t="s">
        <v>59</v>
      </c>
      <c r="C34" s="362"/>
      <c r="D34" s="363"/>
      <c r="E34" s="76"/>
      <c r="F34" s="76">
        <v>0</v>
      </c>
      <c r="G34" s="76">
        <v>0</v>
      </c>
      <c r="H34" s="76">
        <v>0</v>
      </c>
      <c r="I34" s="76">
        <v>0</v>
      </c>
      <c r="J34" s="78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/>
      <c r="S34" s="23">
        <f t="shared" si="0"/>
        <v>0</v>
      </c>
      <c r="T34" s="23">
        <f t="shared" si="1"/>
        <v>0</v>
      </c>
      <c r="U34" s="26"/>
      <c r="V34" s="26">
        <v>0</v>
      </c>
      <c r="W34" s="26"/>
      <c r="X34" s="26"/>
      <c r="Y34" s="26"/>
      <c r="Z34" s="26"/>
    </row>
    <row r="35" spans="1:26" s="24" customFormat="1">
      <c r="A35" s="27" t="s">
        <v>60</v>
      </c>
      <c r="B35" s="354" t="s">
        <v>61</v>
      </c>
      <c r="C35" s="354"/>
      <c r="D35" s="354"/>
      <c r="E35" s="76">
        <v>1</v>
      </c>
      <c r="F35" s="76">
        <v>0</v>
      </c>
      <c r="G35" s="76">
        <v>0</v>
      </c>
      <c r="H35" s="76">
        <v>0</v>
      </c>
      <c r="I35" s="76">
        <v>0</v>
      </c>
      <c r="J35" s="34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/>
      <c r="S35" s="23">
        <f t="shared" si="0"/>
        <v>0</v>
      </c>
      <c r="T35" s="23">
        <f t="shared" si="1"/>
        <v>1</v>
      </c>
      <c r="U35" s="26"/>
      <c r="V35" s="26">
        <v>0</v>
      </c>
      <c r="W35" s="26"/>
      <c r="X35" s="26"/>
      <c r="Y35" s="26"/>
      <c r="Z35" s="26"/>
    </row>
    <row r="36" spans="1:26" s="32" customFormat="1">
      <c r="A36" s="29" t="s">
        <v>62</v>
      </c>
      <c r="B36" s="364" t="s">
        <v>63</v>
      </c>
      <c r="C36" s="365"/>
      <c r="D36" s="365"/>
      <c r="E36" s="78"/>
      <c r="F36" s="78">
        <v>0</v>
      </c>
      <c r="G36" s="78">
        <v>0</v>
      </c>
      <c r="H36" s="78">
        <v>0</v>
      </c>
      <c r="I36" s="78">
        <v>0</v>
      </c>
      <c r="J36" s="76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/>
      <c r="S36" s="23">
        <f t="shared" si="0"/>
        <v>0</v>
      </c>
      <c r="T36" s="23">
        <f t="shared" si="1"/>
        <v>0</v>
      </c>
      <c r="U36" s="31"/>
      <c r="V36" s="31">
        <v>0</v>
      </c>
      <c r="W36" s="31"/>
      <c r="X36" s="31"/>
      <c r="Y36" s="31"/>
      <c r="Z36" s="31"/>
    </row>
    <row r="37" spans="1:26" s="36" customFormat="1" ht="14.25">
      <c r="A37" s="33" t="s">
        <v>64</v>
      </c>
      <c r="B37" s="360" t="s">
        <v>65</v>
      </c>
      <c r="C37" s="360"/>
      <c r="D37" s="360"/>
      <c r="E37" s="34"/>
      <c r="F37" s="34">
        <v>0</v>
      </c>
      <c r="G37" s="34">
        <v>0</v>
      </c>
      <c r="H37" s="34">
        <v>0</v>
      </c>
      <c r="I37" s="34">
        <v>0</v>
      </c>
      <c r="J37" s="76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/>
      <c r="S37" s="23">
        <f t="shared" si="0"/>
        <v>0</v>
      </c>
      <c r="T37" s="23">
        <f t="shared" si="1"/>
        <v>0</v>
      </c>
      <c r="U37" s="35"/>
      <c r="V37" s="35">
        <v>0</v>
      </c>
      <c r="W37" s="35"/>
      <c r="X37" s="35"/>
      <c r="Y37" s="35"/>
      <c r="Z37" s="35"/>
    </row>
    <row r="38" spans="1:26" s="24" customFormat="1">
      <c r="A38" s="27" t="s">
        <v>66</v>
      </c>
      <c r="B38" s="354" t="s">
        <v>67</v>
      </c>
      <c r="C38" s="354"/>
      <c r="D38" s="354"/>
      <c r="E38" s="76">
        <v>2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/>
      <c r="S38" s="23">
        <f t="shared" si="0"/>
        <v>0</v>
      </c>
      <c r="T38" s="23">
        <f t="shared" si="1"/>
        <v>2</v>
      </c>
      <c r="U38" s="26"/>
      <c r="V38" s="26">
        <v>0</v>
      </c>
      <c r="W38" s="26"/>
      <c r="X38" s="26"/>
      <c r="Y38" s="26"/>
      <c r="Z38" s="26"/>
    </row>
    <row r="39" spans="1:26" s="24" customFormat="1">
      <c r="A39" s="27" t="s">
        <v>68</v>
      </c>
      <c r="B39" s="336" t="s">
        <v>69</v>
      </c>
      <c r="C39" s="336"/>
      <c r="D39" s="336"/>
      <c r="E39" s="76"/>
      <c r="F39" s="76">
        <v>0</v>
      </c>
      <c r="G39" s="76">
        <v>0</v>
      </c>
      <c r="H39" s="76">
        <v>0</v>
      </c>
      <c r="I39" s="76">
        <v>0</v>
      </c>
      <c r="J39" s="79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/>
      <c r="S39" s="23">
        <f t="shared" si="0"/>
        <v>0</v>
      </c>
      <c r="T39" s="23">
        <f t="shared" si="1"/>
        <v>0</v>
      </c>
      <c r="U39" s="26"/>
      <c r="V39" s="26">
        <v>0</v>
      </c>
      <c r="W39" s="26"/>
      <c r="X39" s="26"/>
      <c r="Y39" s="26"/>
      <c r="Z39" s="26"/>
    </row>
    <row r="40" spans="1:26" s="24" customFormat="1">
      <c r="A40" s="27" t="s">
        <v>70</v>
      </c>
      <c r="B40" s="355" t="s">
        <v>71</v>
      </c>
      <c r="C40" s="356"/>
      <c r="D40" s="357"/>
      <c r="E40" s="76">
        <v>1</v>
      </c>
      <c r="F40" s="76">
        <v>0</v>
      </c>
      <c r="G40" s="76">
        <v>0</v>
      </c>
      <c r="H40" s="76">
        <v>0</v>
      </c>
      <c r="I40" s="76">
        <v>0</v>
      </c>
      <c r="J40" s="79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/>
      <c r="S40" s="23">
        <f t="shared" si="0"/>
        <v>0</v>
      </c>
      <c r="T40" s="23">
        <f t="shared" si="1"/>
        <v>1</v>
      </c>
      <c r="U40" s="26"/>
      <c r="V40" s="26">
        <v>0</v>
      </c>
      <c r="W40" s="26"/>
      <c r="X40" s="26"/>
      <c r="Y40" s="26"/>
      <c r="Z40" s="26"/>
    </row>
    <row r="41" spans="1:26" s="32" customFormat="1">
      <c r="A41" s="29" t="s">
        <v>72</v>
      </c>
      <c r="B41" s="361" t="s">
        <v>73</v>
      </c>
      <c r="C41" s="362"/>
      <c r="D41" s="363"/>
      <c r="E41" s="79"/>
      <c r="F41" s="79">
        <v>0</v>
      </c>
      <c r="G41" s="79">
        <v>0</v>
      </c>
      <c r="H41" s="79">
        <v>0</v>
      </c>
      <c r="I41" s="79">
        <v>0</v>
      </c>
      <c r="J41" s="76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/>
      <c r="S41" s="23">
        <f t="shared" si="0"/>
        <v>0</v>
      </c>
      <c r="T41" s="23">
        <f t="shared" si="1"/>
        <v>0</v>
      </c>
      <c r="U41" s="30"/>
      <c r="V41" s="30">
        <v>0</v>
      </c>
      <c r="W41" s="30"/>
      <c r="X41" s="30"/>
      <c r="Y41" s="30"/>
      <c r="Z41" s="30"/>
    </row>
    <row r="42" spans="1:26" s="32" customFormat="1">
      <c r="A42" s="29" t="s">
        <v>74</v>
      </c>
      <c r="B42" s="361" t="s">
        <v>75</v>
      </c>
      <c r="C42" s="362"/>
      <c r="D42" s="363"/>
      <c r="E42" s="79"/>
      <c r="F42" s="79">
        <v>0</v>
      </c>
      <c r="G42" s="79">
        <v>0</v>
      </c>
      <c r="H42" s="79">
        <v>0</v>
      </c>
      <c r="I42" s="79">
        <v>0</v>
      </c>
      <c r="J42" s="76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/>
      <c r="S42" s="23">
        <f t="shared" si="0"/>
        <v>0</v>
      </c>
      <c r="T42" s="23">
        <f t="shared" si="1"/>
        <v>0</v>
      </c>
      <c r="U42" s="30"/>
      <c r="V42" s="30">
        <v>0</v>
      </c>
      <c r="W42" s="30"/>
      <c r="X42" s="30"/>
      <c r="Y42" s="30"/>
      <c r="Z42" s="30"/>
    </row>
    <row r="43" spans="1:26" s="24" customFormat="1">
      <c r="A43" s="27" t="s">
        <v>76</v>
      </c>
      <c r="B43" s="361" t="s">
        <v>77</v>
      </c>
      <c r="C43" s="362"/>
      <c r="D43" s="363"/>
      <c r="E43" s="76">
        <v>16</v>
      </c>
      <c r="F43" s="76">
        <v>3</v>
      </c>
      <c r="G43" s="76">
        <v>3</v>
      </c>
      <c r="H43" s="76">
        <v>0</v>
      </c>
      <c r="I43" s="76">
        <v>0</v>
      </c>
      <c r="J43" s="76">
        <v>0</v>
      </c>
      <c r="K43" s="26">
        <v>0</v>
      </c>
      <c r="L43" s="26">
        <v>0</v>
      </c>
      <c r="M43" s="26">
        <v>3</v>
      </c>
      <c r="N43" s="26">
        <v>0</v>
      </c>
      <c r="O43" s="26">
        <v>0</v>
      </c>
      <c r="P43" s="26">
        <v>0</v>
      </c>
      <c r="Q43" s="26">
        <v>0</v>
      </c>
      <c r="R43" s="26"/>
      <c r="S43" s="23">
        <f t="shared" si="0"/>
        <v>3</v>
      </c>
      <c r="T43" s="23">
        <f t="shared" si="1"/>
        <v>16</v>
      </c>
      <c r="U43" s="26"/>
      <c r="V43" s="26">
        <v>0</v>
      </c>
      <c r="W43" s="26"/>
      <c r="X43" s="26"/>
      <c r="Y43" s="26"/>
      <c r="Z43" s="26"/>
    </row>
    <row r="44" spans="1:26" s="24" customFormat="1">
      <c r="A44" s="27" t="s">
        <v>78</v>
      </c>
      <c r="B44" s="361" t="s">
        <v>79</v>
      </c>
      <c r="C44" s="362"/>
      <c r="D44" s="363"/>
      <c r="E44" s="76"/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/>
      <c r="S44" s="23">
        <f t="shared" si="0"/>
        <v>0</v>
      </c>
      <c r="T44" s="23">
        <f t="shared" si="1"/>
        <v>0</v>
      </c>
      <c r="U44" s="26"/>
      <c r="V44" s="26">
        <v>0</v>
      </c>
      <c r="W44" s="26"/>
      <c r="X44" s="26"/>
      <c r="Y44" s="26"/>
      <c r="Z44" s="26"/>
    </row>
    <row r="45" spans="1:26" s="24" customFormat="1">
      <c r="A45" s="27" t="s">
        <v>80</v>
      </c>
      <c r="B45" s="361" t="s">
        <v>81</v>
      </c>
      <c r="C45" s="362"/>
      <c r="D45" s="363"/>
      <c r="E45" s="76"/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/>
      <c r="S45" s="23">
        <f t="shared" si="0"/>
        <v>0</v>
      </c>
      <c r="T45" s="23">
        <f t="shared" si="1"/>
        <v>0</v>
      </c>
      <c r="U45" s="26"/>
      <c r="V45" s="26">
        <v>0</v>
      </c>
      <c r="W45" s="26"/>
      <c r="X45" s="26"/>
      <c r="Y45" s="26"/>
      <c r="Z45" s="26"/>
    </row>
    <row r="46" spans="1:26" s="24" customFormat="1">
      <c r="A46" s="27" t="s">
        <v>82</v>
      </c>
      <c r="B46" s="361" t="s">
        <v>83</v>
      </c>
      <c r="C46" s="362"/>
      <c r="D46" s="363"/>
      <c r="E46" s="76">
        <v>7</v>
      </c>
      <c r="F46" s="76">
        <v>15</v>
      </c>
      <c r="G46" s="76">
        <v>15</v>
      </c>
      <c r="H46" s="76">
        <v>0</v>
      </c>
      <c r="I46" s="76">
        <v>0</v>
      </c>
      <c r="J46" s="76">
        <v>0</v>
      </c>
      <c r="K46" s="26">
        <v>3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/>
      <c r="S46" s="23">
        <f t="shared" si="0"/>
        <v>3</v>
      </c>
      <c r="T46" s="23">
        <f t="shared" si="1"/>
        <v>19</v>
      </c>
      <c r="U46" s="26"/>
      <c r="V46" s="26">
        <v>0</v>
      </c>
      <c r="W46" s="26"/>
      <c r="X46" s="26"/>
      <c r="Y46" s="26"/>
      <c r="Z46" s="26"/>
    </row>
    <row r="47" spans="1:26" s="24" customFormat="1">
      <c r="A47" s="27" t="s">
        <v>84</v>
      </c>
      <c r="B47" s="361" t="s">
        <v>85</v>
      </c>
      <c r="C47" s="362"/>
      <c r="D47" s="363"/>
      <c r="E47" s="76"/>
      <c r="F47" s="76">
        <v>0</v>
      </c>
      <c r="G47" s="76">
        <v>0</v>
      </c>
      <c r="H47" s="76">
        <v>0</v>
      </c>
      <c r="I47" s="76">
        <v>0</v>
      </c>
      <c r="J47" s="22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/>
      <c r="S47" s="23">
        <f t="shared" si="0"/>
        <v>0</v>
      </c>
      <c r="T47" s="23">
        <f t="shared" si="1"/>
        <v>0</v>
      </c>
      <c r="U47" s="26"/>
      <c r="V47" s="26">
        <v>0</v>
      </c>
      <c r="W47" s="26"/>
      <c r="X47" s="26"/>
      <c r="Y47" s="26"/>
      <c r="Z47" s="26"/>
    </row>
    <row r="48" spans="1:26" s="24" customFormat="1">
      <c r="A48" s="27" t="s">
        <v>86</v>
      </c>
      <c r="B48" s="355" t="s">
        <v>63</v>
      </c>
      <c r="C48" s="356"/>
      <c r="D48" s="357"/>
      <c r="E48" s="76"/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/>
      <c r="S48" s="23">
        <f t="shared" si="0"/>
        <v>0</v>
      </c>
      <c r="T48" s="23">
        <f t="shared" si="1"/>
        <v>0</v>
      </c>
      <c r="U48" s="26"/>
      <c r="V48" s="26">
        <v>0</v>
      </c>
      <c r="W48" s="26"/>
      <c r="X48" s="26"/>
      <c r="Y48" s="26"/>
      <c r="Z48" s="26"/>
    </row>
    <row r="49" spans="1:26" s="37" customFormat="1" ht="14.25">
      <c r="A49" s="21" t="s">
        <v>87</v>
      </c>
      <c r="B49" s="366" t="s">
        <v>88</v>
      </c>
      <c r="C49" s="367"/>
      <c r="D49" s="368"/>
      <c r="E49" s="22"/>
      <c r="F49" s="22">
        <v>0</v>
      </c>
      <c r="G49" s="22">
        <v>0</v>
      </c>
      <c r="H49" s="22">
        <v>0</v>
      </c>
      <c r="I49" s="22">
        <v>0</v>
      </c>
      <c r="J49" s="76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/>
      <c r="S49" s="23">
        <f t="shared" si="0"/>
        <v>0</v>
      </c>
      <c r="T49" s="23">
        <f t="shared" si="1"/>
        <v>0</v>
      </c>
      <c r="U49" s="23"/>
      <c r="V49" s="23">
        <v>0</v>
      </c>
      <c r="W49" s="23"/>
      <c r="X49" s="23"/>
      <c r="Y49" s="23"/>
      <c r="Z49" s="23"/>
    </row>
    <row r="50" spans="1:26" s="24" customFormat="1">
      <c r="A50" s="27" t="s">
        <v>89</v>
      </c>
      <c r="B50" s="361" t="s">
        <v>90</v>
      </c>
      <c r="C50" s="362"/>
      <c r="D50" s="363"/>
      <c r="E50" s="76"/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/>
      <c r="S50" s="23">
        <f t="shared" si="0"/>
        <v>0</v>
      </c>
      <c r="T50" s="23">
        <f t="shared" si="1"/>
        <v>0</v>
      </c>
      <c r="U50" s="26"/>
      <c r="V50" s="26">
        <v>0</v>
      </c>
      <c r="W50" s="26"/>
      <c r="X50" s="26"/>
      <c r="Y50" s="26"/>
      <c r="Z50" s="26"/>
    </row>
    <row r="51" spans="1:26" s="24" customFormat="1">
      <c r="A51" s="27" t="s">
        <v>91</v>
      </c>
      <c r="B51" s="361" t="s">
        <v>92</v>
      </c>
      <c r="C51" s="362"/>
      <c r="D51" s="363"/>
      <c r="E51" s="76"/>
      <c r="F51" s="76">
        <v>0</v>
      </c>
      <c r="G51" s="76">
        <v>0</v>
      </c>
      <c r="H51" s="76">
        <v>0</v>
      </c>
      <c r="I51" s="76">
        <v>0</v>
      </c>
      <c r="J51" s="78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/>
      <c r="S51" s="23">
        <f t="shared" si="0"/>
        <v>0</v>
      </c>
      <c r="T51" s="23">
        <f t="shared" si="1"/>
        <v>0</v>
      </c>
      <c r="U51" s="26"/>
      <c r="V51" s="26">
        <v>0</v>
      </c>
      <c r="W51" s="26"/>
      <c r="X51" s="26"/>
      <c r="Y51" s="26"/>
      <c r="Z51" s="26"/>
    </row>
    <row r="52" spans="1:26" s="24" customFormat="1">
      <c r="A52" s="27" t="s">
        <v>93</v>
      </c>
      <c r="B52" s="361" t="s">
        <v>94</v>
      </c>
      <c r="C52" s="362"/>
      <c r="D52" s="363"/>
      <c r="E52" s="76"/>
      <c r="F52" s="76">
        <v>0</v>
      </c>
      <c r="G52" s="76">
        <v>0</v>
      </c>
      <c r="H52" s="76">
        <v>0</v>
      </c>
      <c r="I52" s="76">
        <v>0</v>
      </c>
      <c r="J52" s="78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/>
      <c r="S52" s="23">
        <f t="shared" si="0"/>
        <v>0</v>
      </c>
      <c r="T52" s="23">
        <f t="shared" si="1"/>
        <v>0</v>
      </c>
      <c r="U52" s="26"/>
      <c r="V52" s="26">
        <v>0</v>
      </c>
      <c r="W52" s="26"/>
      <c r="X52" s="26"/>
      <c r="Y52" s="26"/>
      <c r="Z52" s="26"/>
    </row>
    <row r="53" spans="1:26" s="32" customFormat="1">
      <c r="A53" s="29" t="s">
        <v>95</v>
      </c>
      <c r="B53" s="361" t="s">
        <v>96</v>
      </c>
      <c r="C53" s="362"/>
      <c r="D53" s="363"/>
      <c r="E53" s="79"/>
      <c r="F53" s="78">
        <v>0</v>
      </c>
      <c r="G53" s="78">
        <v>0</v>
      </c>
      <c r="H53" s="78">
        <v>0</v>
      </c>
      <c r="I53" s="78">
        <v>0</v>
      </c>
      <c r="J53" s="76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/>
      <c r="S53" s="23">
        <f t="shared" si="0"/>
        <v>0</v>
      </c>
      <c r="T53" s="23">
        <f t="shared" si="1"/>
        <v>0</v>
      </c>
      <c r="U53" s="31"/>
      <c r="V53" s="31">
        <v>0</v>
      </c>
      <c r="W53" s="31"/>
      <c r="X53" s="31"/>
      <c r="Y53" s="31"/>
      <c r="Z53" s="31"/>
    </row>
    <row r="54" spans="1:26" s="32" customFormat="1">
      <c r="A54" s="29" t="s">
        <v>97</v>
      </c>
      <c r="B54" s="361" t="s">
        <v>255</v>
      </c>
      <c r="C54" s="362"/>
      <c r="D54" s="363"/>
      <c r="E54" s="78">
        <v>1</v>
      </c>
      <c r="F54" s="78">
        <v>0</v>
      </c>
      <c r="G54" s="78">
        <v>0</v>
      </c>
      <c r="H54" s="78">
        <v>0</v>
      </c>
      <c r="I54" s="78">
        <v>0</v>
      </c>
      <c r="J54" s="76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/>
      <c r="S54" s="23">
        <f t="shared" si="0"/>
        <v>0</v>
      </c>
      <c r="T54" s="23">
        <f t="shared" si="1"/>
        <v>1</v>
      </c>
      <c r="U54" s="31"/>
      <c r="V54" s="31">
        <v>0</v>
      </c>
      <c r="W54" s="31"/>
      <c r="X54" s="31"/>
      <c r="Y54" s="31"/>
      <c r="Z54" s="31"/>
    </row>
    <row r="55" spans="1:26" s="24" customFormat="1">
      <c r="A55" s="27" t="s">
        <v>99</v>
      </c>
      <c r="B55" s="361" t="s">
        <v>100</v>
      </c>
      <c r="C55" s="362"/>
      <c r="D55" s="363"/>
      <c r="E55" s="76"/>
      <c r="F55" s="76">
        <v>0</v>
      </c>
      <c r="G55" s="76">
        <v>0</v>
      </c>
      <c r="H55" s="76">
        <v>0</v>
      </c>
      <c r="I55" s="76">
        <v>0</v>
      </c>
      <c r="J55" s="34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/>
      <c r="S55" s="23">
        <f t="shared" si="0"/>
        <v>0</v>
      </c>
      <c r="T55" s="23">
        <f t="shared" si="1"/>
        <v>0</v>
      </c>
      <c r="U55" s="26"/>
      <c r="V55" s="26">
        <v>0</v>
      </c>
      <c r="W55" s="26"/>
      <c r="X55" s="26"/>
      <c r="Y55" s="26"/>
      <c r="Z55" s="26"/>
    </row>
    <row r="56" spans="1:26" s="24" customFormat="1">
      <c r="A56" s="27" t="s">
        <v>101</v>
      </c>
      <c r="B56" s="355" t="s">
        <v>63</v>
      </c>
      <c r="C56" s="356"/>
      <c r="D56" s="357"/>
      <c r="E56" s="76"/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/>
      <c r="S56" s="23">
        <f t="shared" si="0"/>
        <v>0</v>
      </c>
      <c r="T56" s="23">
        <f t="shared" si="1"/>
        <v>0</v>
      </c>
      <c r="U56" s="26"/>
      <c r="V56" s="26">
        <v>0</v>
      </c>
      <c r="W56" s="26"/>
      <c r="X56" s="26"/>
      <c r="Y56" s="26"/>
      <c r="Z56" s="26"/>
    </row>
    <row r="57" spans="1:26" s="36" customFormat="1" ht="14.25">
      <c r="A57" s="21" t="s">
        <v>102</v>
      </c>
      <c r="B57" s="366" t="s">
        <v>103</v>
      </c>
      <c r="C57" s="367"/>
      <c r="D57" s="368"/>
      <c r="E57" s="34"/>
      <c r="F57" s="34">
        <v>0</v>
      </c>
      <c r="G57" s="34">
        <v>0</v>
      </c>
      <c r="H57" s="34">
        <v>0</v>
      </c>
      <c r="I57" s="34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/>
      <c r="S57" s="23">
        <f t="shared" si="0"/>
        <v>0</v>
      </c>
      <c r="T57" s="23">
        <f t="shared" si="1"/>
        <v>0</v>
      </c>
      <c r="U57" s="35"/>
      <c r="V57" s="35">
        <v>0</v>
      </c>
      <c r="W57" s="35"/>
      <c r="X57" s="35"/>
      <c r="Y57" s="35"/>
      <c r="Z57" s="35"/>
    </row>
    <row r="58" spans="1:26" s="24" customFormat="1">
      <c r="A58" s="27" t="s">
        <v>104</v>
      </c>
      <c r="B58" s="361" t="s">
        <v>105</v>
      </c>
      <c r="C58" s="362"/>
      <c r="D58" s="363"/>
      <c r="E58" s="76"/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/>
      <c r="S58" s="23">
        <f t="shared" si="0"/>
        <v>0</v>
      </c>
      <c r="T58" s="23">
        <f t="shared" si="1"/>
        <v>0</v>
      </c>
      <c r="U58" s="26"/>
      <c r="V58" s="26">
        <v>0</v>
      </c>
      <c r="W58" s="26"/>
      <c r="X58" s="26"/>
      <c r="Y58" s="26"/>
      <c r="Z58" s="26"/>
    </row>
    <row r="59" spans="1:26" s="24" customFormat="1">
      <c r="A59" s="27" t="s">
        <v>106</v>
      </c>
      <c r="B59" s="361" t="s">
        <v>107</v>
      </c>
      <c r="C59" s="362"/>
      <c r="D59" s="363"/>
      <c r="E59" s="76"/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/>
      <c r="S59" s="23">
        <f t="shared" si="0"/>
        <v>0</v>
      </c>
      <c r="T59" s="23">
        <f t="shared" si="1"/>
        <v>0</v>
      </c>
      <c r="U59" s="26"/>
      <c r="V59" s="26">
        <v>0</v>
      </c>
      <c r="W59" s="26"/>
      <c r="X59" s="26"/>
      <c r="Y59" s="26"/>
      <c r="Z59" s="26"/>
    </row>
    <row r="60" spans="1:26" s="24" customFormat="1">
      <c r="A60" s="27" t="s">
        <v>108</v>
      </c>
      <c r="B60" s="361" t="s">
        <v>109</v>
      </c>
      <c r="C60" s="362"/>
      <c r="D60" s="363"/>
      <c r="E60" s="76"/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/>
      <c r="S60" s="23">
        <f t="shared" si="0"/>
        <v>0</v>
      </c>
      <c r="T60" s="23">
        <f t="shared" si="1"/>
        <v>0</v>
      </c>
      <c r="U60" s="26"/>
      <c r="V60" s="26">
        <v>0</v>
      </c>
      <c r="W60" s="26"/>
      <c r="X60" s="26"/>
      <c r="Y60" s="26"/>
      <c r="Z60" s="26"/>
    </row>
    <row r="61" spans="1:26" s="24" customFormat="1">
      <c r="A61" s="27" t="s">
        <v>110</v>
      </c>
      <c r="B61" s="361" t="s">
        <v>111</v>
      </c>
      <c r="C61" s="362"/>
      <c r="D61" s="363"/>
      <c r="E61" s="76"/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/>
      <c r="S61" s="23">
        <f t="shared" si="0"/>
        <v>0</v>
      </c>
      <c r="T61" s="23">
        <f t="shared" si="1"/>
        <v>0</v>
      </c>
      <c r="U61" s="26"/>
      <c r="V61" s="26">
        <v>0</v>
      </c>
      <c r="W61" s="26"/>
      <c r="X61" s="26"/>
      <c r="Y61" s="26"/>
      <c r="Z61" s="26"/>
    </row>
    <row r="62" spans="1:26" s="24" customFormat="1">
      <c r="A62" s="27" t="s">
        <v>112</v>
      </c>
      <c r="B62" s="361" t="s">
        <v>113</v>
      </c>
      <c r="C62" s="362"/>
      <c r="D62" s="363"/>
      <c r="E62" s="76"/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/>
      <c r="S62" s="23">
        <f t="shared" si="0"/>
        <v>0</v>
      </c>
      <c r="T62" s="23">
        <f t="shared" si="1"/>
        <v>0</v>
      </c>
      <c r="U62" s="26"/>
      <c r="V62" s="26">
        <v>0</v>
      </c>
      <c r="W62" s="26"/>
      <c r="X62" s="26"/>
      <c r="Y62" s="26"/>
      <c r="Z62" s="26"/>
    </row>
    <row r="63" spans="1:26" s="24" customFormat="1">
      <c r="A63" s="27" t="s">
        <v>114</v>
      </c>
      <c r="B63" s="361" t="s">
        <v>115</v>
      </c>
      <c r="C63" s="362"/>
      <c r="D63" s="363"/>
      <c r="E63" s="76"/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/>
      <c r="S63" s="23">
        <f t="shared" si="0"/>
        <v>0</v>
      </c>
      <c r="T63" s="23">
        <f t="shared" si="1"/>
        <v>0</v>
      </c>
      <c r="U63" s="26"/>
      <c r="V63" s="26">
        <v>0</v>
      </c>
      <c r="W63" s="26"/>
      <c r="X63" s="26"/>
      <c r="Y63" s="26"/>
      <c r="Z63" s="26"/>
    </row>
    <row r="64" spans="1:26" s="24" customFormat="1">
      <c r="A64" s="27" t="s">
        <v>116</v>
      </c>
      <c r="B64" s="361" t="s">
        <v>117</v>
      </c>
      <c r="C64" s="362"/>
      <c r="D64" s="363"/>
      <c r="E64" s="76"/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/>
      <c r="S64" s="23">
        <f t="shared" si="0"/>
        <v>0</v>
      </c>
      <c r="T64" s="23">
        <f t="shared" si="1"/>
        <v>0</v>
      </c>
      <c r="U64" s="26"/>
      <c r="V64" s="26">
        <v>0</v>
      </c>
      <c r="W64" s="26"/>
      <c r="X64" s="26"/>
      <c r="Y64" s="26"/>
      <c r="Z64" s="26"/>
    </row>
    <row r="65" spans="1:26" s="24" customFormat="1">
      <c r="A65" s="27" t="s">
        <v>118</v>
      </c>
      <c r="B65" s="361" t="s">
        <v>119</v>
      </c>
      <c r="C65" s="362"/>
      <c r="D65" s="363"/>
      <c r="E65" s="76"/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/>
      <c r="S65" s="23">
        <f t="shared" si="0"/>
        <v>0</v>
      </c>
      <c r="T65" s="23">
        <f t="shared" si="1"/>
        <v>0</v>
      </c>
      <c r="U65" s="26"/>
      <c r="V65" s="26">
        <v>0</v>
      </c>
      <c r="W65" s="26"/>
      <c r="X65" s="26"/>
      <c r="Y65" s="26"/>
      <c r="Z65" s="26"/>
    </row>
    <row r="66" spans="1:26" s="24" customFormat="1">
      <c r="A66" s="27" t="s">
        <v>120</v>
      </c>
      <c r="B66" s="361" t="s">
        <v>121</v>
      </c>
      <c r="C66" s="362"/>
      <c r="D66" s="363"/>
      <c r="E66" s="76"/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/>
      <c r="S66" s="23">
        <f t="shared" si="0"/>
        <v>0</v>
      </c>
      <c r="T66" s="23">
        <f t="shared" si="1"/>
        <v>0</v>
      </c>
      <c r="U66" s="26"/>
      <c r="V66" s="26">
        <v>0</v>
      </c>
      <c r="W66" s="26"/>
      <c r="X66" s="26"/>
      <c r="Y66" s="26"/>
      <c r="Z66" s="26"/>
    </row>
    <row r="67" spans="1:26" s="24" customFormat="1">
      <c r="A67" s="27" t="s">
        <v>122</v>
      </c>
      <c r="B67" s="361" t="s">
        <v>123</v>
      </c>
      <c r="C67" s="362"/>
      <c r="D67" s="363"/>
      <c r="E67" s="76"/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/>
      <c r="S67" s="23">
        <f t="shared" si="0"/>
        <v>0</v>
      </c>
      <c r="T67" s="23">
        <f t="shared" si="1"/>
        <v>0</v>
      </c>
      <c r="U67" s="26"/>
      <c r="V67" s="26">
        <v>0</v>
      </c>
      <c r="W67" s="26"/>
      <c r="X67" s="26"/>
      <c r="Y67" s="26"/>
      <c r="Z67" s="26"/>
    </row>
    <row r="68" spans="1:26" s="24" customFormat="1">
      <c r="A68" s="27" t="s">
        <v>124</v>
      </c>
      <c r="B68" s="361" t="s">
        <v>125</v>
      </c>
      <c r="C68" s="362"/>
      <c r="D68" s="363"/>
      <c r="E68" s="76"/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/>
      <c r="S68" s="23">
        <f t="shared" si="0"/>
        <v>0</v>
      </c>
      <c r="T68" s="23">
        <f t="shared" si="1"/>
        <v>0</v>
      </c>
      <c r="U68" s="26"/>
      <c r="V68" s="26">
        <v>0</v>
      </c>
      <c r="W68" s="26"/>
      <c r="X68" s="26"/>
      <c r="Y68" s="26"/>
      <c r="Z68" s="26"/>
    </row>
    <row r="69" spans="1:26" s="24" customFormat="1">
      <c r="A69" s="27" t="s">
        <v>126</v>
      </c>
      <c r="B69" s="361" t="s">
        <v>127</v>
      </c>
      <c r="C69" s="362"/>
      <c r="D69" s="363"/>
      <c r="E69" s="76"/>
      <c r="F69" s="76">
        <v>0</v>
      </c>
      <c r="G69" s="76">
        <v>0</v>
      </c>
      <c r="H69" s="76">
        <v>0</v>
      </c>
      <c r="I69" s="76">
        <v>0</v>
      </c>
      <c r="J69" s="34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/>
      <c r="S69" s="23">
        <f t="shared" si="0"/>
        <v>0</v>
      </c>
      <c r="T69" s="23">
        <f t="shared" si="1"/>
        <v>0</v>
      </c>
      <c r="U69" s="26"/>
      <c r="V69" s="26">
        <v>0</v>
      </c>
      <c r="W69" s="26"/>
      <c r="X69" s="26"/>
      <c r="Y69" s="26"/>
      <c r="Z69" s="26"/>
    </row>
    <row r="70" spans="1:26" s="24" customFormat="1">
      <c r="A70" s="27" t="s">
        <v>128</v>
      </c>
      <c r="B70" s="355" t="s">
        <v>63</v>
      </c>
      <c r="C70" s="356"/>
      <c r="D70" s="357"/>
      <c r="E70" s="76"/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/>
      <c r="S70" s="23">
        <f t="shared" si="0"/>
        <v>0</v>
      </c>
      <c r="T70" s="23">
        <f t="shared" si="1"/>
        <v>0</v>
      </c>
      <c r="U70" s="26"/>
      <c r="V70" s="26">
        <v>0</v>
      </c>
      <c r="W70" s="26"/>
      <c r="X70" s="26"/>
      <c r="Y70" s="26"/>
      <c r="Z70" s="26"/>
    </row>
    <row r="71" spans="1:26" s="36" customFormat="1" ht="14.25">
      <c r="A71" s="21" t="s">
        <v>129</v>
      </c>
      <c r="B71" s="366" t="s">
        <v>130</v>
      </c>
      <c r="C71" s="367"/>
      <c r="D71" s="368"/>
      <c r="E71" s="34"/>
      <c r="F71" s="34">
        <v>0</v>
      </c>
      <c r="G71" s="34">
        <v>0</v>
      </c>
      <c r="H71" s="34">
        <v>0</v>
      </c>
      <c r="I71" s="34">
        <v>0</v>
      </c>
      <c r="J71" s="76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/>
      <c r="S71" s="23">
        <f t="shared" si="0"/>
        <v>0</v>
      </c>
      <c r="T71" s="23">
        <f t="shared" si="1"/>
        <v>0</v>
      </c>
      <c r="U71" s="35"/>
      <c r="V71" s="35">
        <v>0</v>
      </c>
      <c r="W71" s="35"/>
      <c r="X71" s="35"/>
      <c r="Y71" s="35"/>
      <c r="Z71" s="35"/>
    </row>
    <row r="72" spans="1:26" s="24" customFormat="1">
      <c r="A72" s="27" t="s">
        <v>131</v>
      </c>
      <c r="B72" s="361" t="s">
        <v>132</v>
      </c>
      <c r="C72" s="362"/>
      <c r="D72" s="363"/>
      <c r="E72" s="76"/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/>
      <c r="S72" s="23">
        <f t="shared" si="0"/>
        <v>0</v>
      </c>
      <c r="T72" s="23">
        <f t="shared" si="1"/>
        <v>0</v>
      </c>
      <c r="U72" s="26"/>
      <c r="V72" s="26">
        <v>0</v>
      </c>
      <c r="W72" s="26"/>
      <c r="X72" s="26"/>
      <c r="Y72" s="26"/>
      <c r="Z72" s="26"/>
    </row>
    <row r="73" spans="1:26" s="24" customFormat="1">
      <c r="A73" s="27" t="s">
        <v>133</v>
      </c>
      <c r="B73" s="361" t="s">
        <v>134</v>
      </c>
      <c r="C73" s="362"/>
      <c r="D73" s="363"/>
      <c r="E73" s="76"/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/>
      <c r="S73" s="23">
        <f t="shared" si="0"/>
        <v>0</v>
      </c>
      <c r="T73" s="23">
        <f t="shared" si="1"/>
        <v>0</v>
      </c>
      <c r="U73" s="26"/>
      <c r="V73" s="26">
        <v>0</v>
      </c>
      <c r="W73" s="26"/>
      <c r="X73" s="26"/>
      <c r="Y73" s="26"/>
      <c r="Z73" s="26"/>
    </row>
    <row r="74" spans="1:26" s="24" customFormat="1">
      <c r="A74" s="27" t="s">
        <v>135</v>
      </c>
      <c r="B74" s="361" t="s">
        <v>136</v>
      </c>
      <c r="C74" s="362"/>
      <c r="D74" s="363"/>
      <c r="E74" s="76">
        <v>1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/>
      <c r="S74" s="23">
        <f t="shared" si="0"/>
        <v>0</v>
      </c>
      <c r="T74" s="23">
        <f t="shared" si="1"/>
        <v>1</v>
      </c>
      <c r="U74" s="26"/>
      <c r="V74" s="26">
        <v>0</v>
      </c>
      <c r="W74" s="26"/>
      <c r="X74" s="26"/>
      <c r="Y74" s="26"/>
      <c r="Z74" s="26"/>
    </row>
    <row r="75" spans="1:26" s="24" customFormat="1">
      <c r="A75" s="27" t="s">
        <v>137</v>
      </c>
      <c r="B75" s="361" t="s">
        <v>138</v>
      </c>
      <c r="C75" s="362"/>
      <c r="D75" s="363"/>
      <c r="E75" s="76"/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/>
      <c r="S75" s="23">
        <f t="shared" si="0"/>
        <v>0</v>
      </c>
      <c r="T75" s="23">
        <f t="shared" si="1"/>
        <v>0</v>
      </c>
      <c r="U75" s="26"/>
      <c r="V75" s="26">
        <v>0</v>
      </c>
      <c r="W75" s="26"/>
      <c r="X75" s="26"/>
      <c r="Y75" s="26"/>
      <c r="Z75" s="26"/>
    </row>
    <row r="76" spans="1:26" s="24" customFormat="1">
      <c r="A76" s="27" t="s">
        <v>139</v>
      </c>
      <c r="B76" s="361" t="s">
        <v>140</v>
      </c>
      <c r="C76" s="362"/>
      <c r="D76" s="363"/>
      <c r="E76" s="76">
        <v>1</v>
      </c>
      <c r="F76" s="76">
        <v>0</v>
      </c>
      <c r="G76" s="76">
        <v>0</v>
      </c>
      <c r="H76" s="76">
        <v>0</v>
      </c>
      <c r="I76" s="76">
        <v>0</v>
      </c>
      <c r="J76" s="22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/>
      <c r="S76" s="23">
        <f t="shared" si="0"/>
        <v>0</v>
      </c>
      <c r="T76" s="23">
        <f t="shared" si="1"/>
        <v>1</v>
      </c>
      <c r="U76" s="26"/>
      <c r="V76" s="26">
        <v>0</v>
      </c>
      <c r="W76" s="26"/>
      <c r="X76" s="26"/>
      <c r="Y76" s="26"/>
      <c r="Z76" s="26"/>
    </row>
    <row r="77" spans="1:26" s="24" customFormat="1">
      <c r="A77" s="27" t="s">
        <v>141</v>
      </c>
      <c r="B77" s="355" t="s">
        <v>63</v>
      </c>
      <c r="C77" s="356"/>
      <c r="D77" s="357"/>
      <c r="E77" s="76"/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/>
      <c r="S77" s="23">
        <f t="shared" si="0"/>
        <v>0</v>
      </c>
      <c r="T77" s="23">
        <f t="shared" si="1"/>
        <v>0</v>
      </c>
      <c r="U77" s="26"/>
      <c r="V77" s="26">
        <v>0</v>
      </c>
      <c r="W77" s="26"/>
      <c r="X77" s="26"/>
      <c r="Y77" s="26"/>
      <c r="Z77" s="26"/>
    </row>
    <row r="78" spans="1:26" s="37" customFormat="1" ht="14.25">
      <c r="A78" s="33" t="s">
        <v>142</v>
      </c>
      <c r="B78" s="366" t="s">
        <v>143</v>
      </c>
      <c r="C78" s="367"/>
      <c r="D78" s="368"/>
      <c r="E78" s="22"/>
      <c r="F78" s="22">
        <v>0</v>
      </c>
      <c r="G78" s="22">
        <v>0</v>
      </c>
      <c r="H78" s="22">
        <v>0</v>
      </c>
      <c r="I78" s="22">
        <v>0</v>
      </c>
      <c r="J78" s="76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/>
      <c r="S78" s="23">
        <f t="shared" si="0"/>
        <v>0</v>
      </c>
      <c r="T78" s="23">
        <f t="shared" si="1"/>
        <v>0</v>
      </c>
      <c r="U78" s="23"/>
      <c r="V78" s="23">
        <v>0</v>
      </c>
      <c r="W78" s="23"/>
      <c r="X78" s="23"/>
      <c r="Y78" s="23"/>
      <c r="Z78" s="23"/>
    </row>
    <row r="79" spans="1:26" s="24" customFormat="1">
      <c r="A79" s="27" t="s">
        <v>144</v>
      </c>
      <c r="B79" s="361" t="s">
        <v>145</v>
      </c>
      <c r="C79" s="362"/>
      <c r="D79" s="363"/>
      <c r="E79" s="76"/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/>
      <c r="S79" s="23">
        <f t="shared" si="0"/>
        <v>0</v>
      </c>
      <c r="T79" s="23">
        <f t="shared" si="1"/>
        <v>0</v>
      </c>
      <c r="U79" s="26"/>
      <c r="V79" s="26">
        <v>0</v>
      </c>
      <c r="W79" s="26"/>
      <c r="X79" s="26"/>
      <c r="Y79" s="26"/>
      <c r="Z79" s="26"/>
    </row>
    <row r="80" spans="1:26" s="24" customFormat="1">
      <c r="A80" s="27" t="s">
        <v>146</v>
      </c>
      <c r="B80" s="361" t="s">
        <v>147</v>
      </c>
      <c r="C80" s="362"/>
      <c r="D80" s="363"/>
      <c r="E80" s="76"/>
      <c r="F80" s="76">
        <v>0</v>
      </c>
      <c r="G80" s="76">
        <v>0</v>
      </c>
      <c r="H80" s="76">
        <v>0</v>
      </c>
      <c r="I80" s="76">
        <v>0</v>
      </c>
      <c r="J80" s="78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/>
      <c r="S80" s="23">
        <f t="shared" si="0"/>
        <v>0</v>
      </c>
      <c r="T80" s="23">
        <f t="shared" si="1"/>
        <v>0</v>
      </c>
      <c r="U80" s="26"/>
      <c r="V80" s="26">
        <v>0</v>
      </c>
      <c r="W80" s="26"/>
      <c r="X80" s="26"/>
      <c r="Y80" s="26"/>
      <c r="Z80" s="26"/>
    </row>
    <row r="81" spans="1:26" s="24" customFormat="1">
      <c r="A81" s="27" t="s">
        <v>148</v>
      </c>
      <c r="B81" s="361" t="s">
        <v>149</v>
      </c>
      <c r="C81" s="362"/>
      <c r="D81" s="363"/>
      <c r="E81" s="76"/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/>
      <c r="S81" s="23">
        <f t="shared" si="0"/>
        <v>0</v>
      </c>
      <c r="T81" s="23">
        <f t="shared" si="1"/>
        <v>0</v>
      </c>
      <c r="U81" s="26"/>
      <c r="V81" s="26">
        <v>0</v>
      </c>
      <c r="W81" s="26"/>
      <c r="X81" s="26"/>
      <c r="Y81" s="26"/>
      <c r="Z81" s="26"/>
    </row>
    <row r="82" spans="1:26" s="32" customFormat="1">
      <c r="A82" s="29" t="s">
        <v>150</v>
      </c>
      <c r="B82" s="371" t="s">
        <v>151</v>
      </c>
      <c r="C82" s="372"/>
      <c r="D82" s="373"/>
      <c r="E82" s="78"/>
      <c r="F82" s="78">
        <v>0</v>
      </c>
      <c r="G82" s="78">
        <v>0</v>
      </c>
      <c r="H82" s="78">
        <v>0</v>
      </c>
      <c r="I82" s="78">
        <v>0</v>
      </c>
      <c r="J82" s="76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/>
      <c r="S82" s="23">
        <f t="shared" si="0"/>
        <v>0</v>
      </c>
      <c r="T82" s="23">
        <f t="shared" si="1"/>
        <v>0</v>
      </c>
      <c r="U82" s="31"/>
      <c r="V82" s="31">
        <v>0</v>
      </c>
      <c r="W82" s="31"/>
      <c r="X82" s="31"/>
      <c r="Y82" s="31"/>
      <c r="Z82" s="31"/>
    </row>
    <row r="83" spans="1:26" s="24" customFormat="1">
      <c r="A83" s="27" t="s">
        <v>152</v>
      </c>
      <c r="B83" s="371" t="s">
        <v>153</v>
      </c>
      <c r="C83" s="372"/>
      <c r="D83" s="373"/>
      <c r="E83" s="76">
        <v>1</v>
      </c>
      <c r="F83" s="76">
        <v>0</v>
      </c>
      <c r="G83" s="76">
        <v>0</v>
      </c>
      <c r="H83" s="76">
        <v>0</v>
      </c>
      <c r="I83" s="76">
        <v>0</v>
      </c>
      <c r="J83" s="22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/>
      <c r="S83" s="23">
        <f t="shared" si="0"/>
        <v>0</v>
      </c>
      <c r="T83" s="23">
        <f t="shared" si="1"/>
        <v>1</v>
      </c>
      <c r="U83" s="26"/>
      <c r="V83" s="26">
        <v>0</v>
      </c>
      <c r="W83" s="26"/>
      <c r="X83" s="26"/>
      <c r="Y83" s="26"/>
      <c r="Z83" s="26"/>
    </row>
    <row r="84" spans="1:26" s="24" customFormat="1">
      <c r="A84" s="27" t="s">
        <v>154</v>
      </c>
      <c r="B84" s="355" t="s">
        <v>63</v>
      </c>
      <c r="C84" s="356"/>
      <c r="D84" s="357"/>
      <c r="E84" s="76"/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/>
      <c r="S84" s="23">
        <f t="shared" si="0"/>
        <v>0</v>
      </c>
      <c r="T84" s="23">
        <f t="shared" si="1"/>
        <v>0</v>
      </c>
      <c r="U84" s="26"/>
      <c r="V84" s="26">
        <v>0</v>
      </c>
      <c r="W84" s="26"/>
      <c r="X84" s="26"/>
      <c r="Y84" s="26"/>
      <c r="Z84" s="26"/>
    </row>
    <row r="85" spans="1:26" s="37" customFormat="1">
      <c r="A85" s="33" t="s">
        <v>155</v>
      </c>
      <c r="B85" s="366" t="s">
        <v>156</v>
      </c>
      <c r="C85" s="369"/>
      <c r="D85" s="370"/>
      <c r="E85" s="22"/>
      <c r="F85" s="22">
        <v>0</v>
      </c>
      <c r="G85" s="22">
        <v>0</v>
      </c>
      <c r="H85" s="22">
        <v>0</v>
      </c>
      <c r="I85" s="22">
        <v>0</v>
      </c>
      <c r="J85" s="76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/>
      <c r="S85" s="23">
        <f t="shared" ref="S85:S135" si="2">SUM(K85:N85)</f>
        <v>0</v>
      </c>
      <c r="T85" s="23">
        <f t="shared" ref="T85:T135" si="3">SUM(E85+G85-S85)</f>
        <v>0</v>
      </c>
      <c r="U85" s="23"/>
      <c r="V85" s="23">
        <v>0</v>
      </c>
      <c r="W85" s="23"/>
      <c r="X85" s="23"/>
      <c r="Y85" s="23"/>
      <c r="Z85" s="23"/>
    </row>
    <row r="86" spans="1:26" s="24" customFormat="1">
      <c r="A86" s="27" t="s">
        <v>157</v>
      </c>
      <c r="B86" s="361" t="s">
        <v>158</v>
      </c>
      <c r="C86" s="362"/>
      <c r="D86" s="363"/>
      <c r="E86" s="76"/>
      <c r="F86" s="76">
        <v>0</v>
      </c>
      <c r="G86" s="76">
        <v>0</v>
      </c>
      <c r="H86" s="76">
        <v>0</v>
      </c>
      <c r="I86" s="76">
        <v>0</v>
      </c>
      <c r="J86" s="22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/>
      <c r="S86" s="23">
        <f t="shared" si="2"/>
        <v>0</v>
      </c>
      <c r="T86" s="23">
        <f t="shared" si="3"/>
        <v>0</v>
      </c>
      <c r="U86" s="26"/>
      <c r="V86" s="26">
        <v>0</v>
      </c>
      <c r="W86" s="26"/>
      <c r="X86" s="26"/>
      <c r="Y86" s="26"/>
      <c r="Z86" s="26"/>
    </row>
    <row r="87" spans="1:26" s="24" customFormat="1">
      <c r="A87" s="27" t="s">
        <v>159</v>
      </c>
      <c r="B87" s="355" t="s">
        <v>63</v>
      </c>
      <c r="C87" s="356"/>
      <c r="D87" s="357"/>
      <c r="E87" s="76"/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/>
      <c r="S87" s="23">
        <f t="shared" si="2"/>
        <v>0</v>
      </c>
      <c r="T87" s="23">
        <f t="shared" si="3"/>
        <v>0</v>
      </c>
      <c r="U87" s="26"/>
      <c r="V87" s="26">
        <v>0</v>
      </c>
      <c r="W87" s="26"/>
      <c r="X87" s="26"/>
      <c r="Y87" s="26"/>
      <c r="Z87" s="26"/>
    </row>
    <row r="88" spans="1:26" s="38" customFormat="1">
      <c r="A88" s="21" t="s">
        <v>160</v>
      </c>
      <c r="B88" s="366" t="s">
        <v>161</v>
      </c>
      <c r="C88" s="369"/>
      <c r="D88" s="370"/>
      <c r="E88" s="22"/>
      <c r="F88" s="22">
        <v>0</v>
      </c>
      <c r="G88" s="22">
        <v>0</v>
      </c>
      <c r="H88" s="22">
        <v>0</v>
      </c>
      <c r="I88" s="22">
        <v>0</v>
      </c>
      <c r="J88" s="76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/>
      <c r="S88" s="23">
        <f t="shared" si="2"/>
        <v>0</v>
      </c>
      <c r="T88" s="23">
        <f t="shared" si="3"/>
        <v>0</v>
      </c>
      <c r="U88" s="23"/>
      <c r="V88" s="23">
        <v>0</v>
      </c>
      <c r="W88" s="23"/>
      <c r="X88" s="23"/>
      <c r="Y88" s="23"/>
      <c r="Z88" s="23"/>
    </row>
    <row r="89" spans="1:26" s="24" customFormat="1">
      <c r="A89" s="29" t="s">
        <v>162</v>
      </c>
      <c r="B89" s="361" t="s">
        <v>163</v>
      </c>
      <c r="C89" s="362"/>
      <c r="D89" s="363"/>
      <c r="E89" s="76"/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/>
      <c r="S89" s="23">
        <f t="shared" si="2"/>
        <v>0</v>
      </c>
      <c r="T89" s="23">
        <f t="shared" si="3"/>
        <v>0</v>
      </c>
      <c r="U89" s="26"/>
      <c r="V89" s="26">
        <v>0</v>
      </c>
      <c r="W89" s="26"/>
      <c r="X89" s="26"/>
      <c r="Y89" s="26"/>
      <c r="Z89" s="26"/>
    </row>
    <row r="90" spans="1:26" s="24" customFormat="1">
      <c r="A90" s="29" t="s">
        <v>164</v>
      </c>
      <c r="B90" s="361" t="s">
        <v>165</v>
      </c>
      <c r="C90" s="362"/>
      <c r="D90" s="363"/>
      <c r="E90" s="76"/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/>
      <c r="S90" s="23">
        <f t="shared" si="2"/>
        <v>0</v>
      </c>
      <c r="T90" s="23">
        <f t="shared" si="3"/>
        <v>0</v>
      </c>
      <c r="U90" s="26"/>
      <c r="V90" s="26">
        <v>0</v>
      </c>
      <c r="W90" s="26"/>
      <c r="X90" s="26"/>
      <c r="Y90" s="26"/>
      <c r="Z90" s="26"/>
    </row>
    <row r="91" spans="1:26" s="24" customFormat="1">
      <c r="A91" s="29" t="s">
        <v>166</v>
      </c>
      <c r="B91" s="361" t="s">
        <v>167</v>
      </c>
      <c r="C91" s="362"/>
      <c r="D91" s="363"/>
      <c r="E91" s="76"/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/>
      <c r="S91" s="23">
        <f t="shared" si="2"/>
        <v>0</v>
      </c>
      <c r="T91" s="23">
        <f t="shared" si="3"/>
        <v>0</v>
      </c>
      <c r="U91" s="26"/>
      <c r="V91" s="26">
        <v>0</v>
      </c>
      <c r="W91" s="26"/>
      <c r="X91" s="26"/>
      <c r="Y91" s="26"/>
      <c r="Z91" s="26"/>
    </row>
    <row r="92" spans="1:26" s="24" customFormat="1">
      <c r="A92" s="27" t="s">
        <v>168</v>
      </c>
      <c r="B92" s="361" t="s">
        <v>169</v>
      </c>
      <c r="C92" s="362"/>
      <c r="D92" s="363"/>
      <c r="E92" s="76"/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/>
      <c r="S92" s="23">
        <f t="shared" si="2"/>
        <v>0</v>
      </c>
      <c r="T92" s="23">
        <f t="shared" si="3"/>
        <v>0</v>
      </c>
      <c r="U92" s="26"/>
      <c r="V92" s="26">
        <v>0</v>
      </c>
      <c r="W92" s="26"/>
      <c r="X92" s="26"/>
      <c r="Y92" s="26"/>
      <c r="Z92" s="26"/>
    </row>
    <row r="93" spans="1:26" s="24" customFormat="1">
      <c r="A93" s="27" t="s">
        <v>170</v>
      </c>
      <c r="B93" s="361" t="s">
        <v>171</v>
      </c>
      <c r="C93" s="362"/>
      <c r="D93" s="363"/>
      <c r="E93" s="76"/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/>
      <c r="S93" s="23">
        <f t="shared" si="2"/>
        <v>0</v>
      </c>
      <c r="T93" s="23">
        <f t="shared" si="3"/>
        <v>0</v>
      </c>
      <c r="U93" s="26"/>
      <c r="V93" s="26">
        <v>0</v>
      </c>
      <c r="W93" s="26"/>
      <c r="X93" s="26"/>
      <c r="Y93" s="26"/>
      <c r="Z93" s="26"/>
    </row>
    <row r="94" spans="1:26" s="24" customFormat="1">
      <c r="A94" s="27" t="s">
        <v>172</v>
      </c>
      <c r="B94" s="361" t="s">
        <v>173</v>
      </c>
      <c r="C94" s="362"/>
      <c r="D94" s="363"/>
      <c r="E94" s="76"/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/>
      <c r="S94" s="23">
        <f t="shared" si="2"/>
        <v>0</v>
      </c>
      <c r="T94" s="23">
        <f t="shared" si="3"/>
        <v>0</v>
      </c>
      <c r="U94" s="26"/>
      <c r="V94" s="26">
        <v>0</v>
      </c>
      <c r="W94" s="26"/>
      <c r="X94" s="26"/>
      <c r="Y94" s="26"/>
      <c r="Z94" s="26"/>
    </row>
    <row r="95" spans="1:26" s="24" customFormat="1">
      <c r="A95" s="27" t="s">
        <v>174</v>
      </c>
      <c r="B95" s="355" t="s">
        <v>175</v>
      </c>
      <c r="C95" s="356"/>
      <c r="D95" s="357"/>
      <c r="E95" s="76"/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/>
      <c r="S95" s="23">
        <f t="shared" si="2"/>
        <v>0</v>
      </c>
      <c r="T95" s="23">
        <f t="shared" si="3"/>
        <v>0</v>
      </c>
      <c r="U95" s="26"/>
      <c r="V95" s="26">
        <v>0</v>
      </c>
      <c r="W95" s="26"/>
      <c r="X95" s="26"/>
      <c r="Y95" s="26"/>
      <c r="Z95" s="26"/>
    </row>
    <row r="96" spans="1:26" s="24" customFormat="1">
      <c r="A96" s="27" t="s">
        <v>176</v>
      </c>
      <c r="B96" s="355" t="s">
        <v>177</v>
      </c>
      <c r="C96" s="356"/>
      <c r="D96" s="357"/>
      <c r="E96" s="76"/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/>
      <c r="S96" s="23">
        <f t="shared" si="2"/>
        <v>0</v>
      </c>
      <c r="T96" s="23">
        <f t="shared" si="3"/>
        <v>0</v>
      </c>
      <c r="U96" s="26"/>
      <c r="V96" s="26">
        <v>0</v>
      </c>
      <c r="W96" s="26"/>
      <c r="X96" s="26"/>
      <c r="Y96" s="26"/>
      <c r="Z96" s="26"/>
    </row>
    <row r="97" spans="1:26" s="24" customFormat="1">
      <c r="A97" s="27" t="s">
        <v>178</v>
      </c>
      <c r="B97" s="361" t="s">
        <v>179</v>
      </c>
      <c r="C97" s="362"/>
      <c r="D97" s="363"/>
      <c r="E97" s="76"/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/>
      <c r="S97" s="23">
        <f t="shared" si="2"/>
        <v>0</v>
      </c>
      <c r="T97" s="23">
        <f t="shared" si="3"/>
        <v>0</v>
      </c>
      <c r="U97" s="26"/>
      <c r="V97" s="26">
        <v>0</v>
      </c>
      <c r="W97" s="26"/>
      <c r="X97" s="26"/>
      <c r="Y97" s="26"/>
      <c r="Z97" s="26"/>
    </row>
    <row r="98" spans="1:26" s="24" customFormat="1">
      <c r="A98" s="27" t="s">
        <v>180</v>
      </c>
      <c r="B98" s="355" t="s">
        <v>181</v>
      </c>
      <c r="C98" s="356"/>
      <c r="D98" s="357"/>
      <c r="E98" s="76"/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/>
      <c r="S98" s="23">
        <f t="shared" si="2"/>
        <v>0</v>
      </c>
      <c r="T98" s="23">
        <f t="shared" si="3"/>
        <v>0</v>
      </c>
      <c r="U98" s="26"/>
      <c r="V98" s="26">
        <v>0</v>
      </c>
      <c r="W98" s="26"/>
      <c r="X98" s="26"/>
      <c r="Y98" s="26"/>
      <c r="Z98" s="26"/>
    </row>
    <row r="99" spans="1:26" s="24" customFormat="1">
      <c r="A99" s="27" t="s">
        <v>182</v>
      </c>
      <c r="B99" s="355" t="s">
        <v>183</v>
      </c>
      <c r="C99" s="356"/>
      <c r="D99" s="357"/>
      <c r="E99" s="76"/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/>
      <c r="S99" s="23">
        <f t="shared" si="2"/>
        <v>0</v>
      </c>
      <c r="T99" s="23">
        <f t="shared" si="3"/>
        <v>0</v>
      </c>
      <c r="U99" s="26"/>
      <c r="V99" s="26">
        <v>0</v>
      </c>
      <c r="W99" s="26"/>
      <c r="X99" s="26"/>
      <c r="Y99" s="26"/>
      <c r="Z99" s="26"/>
    </row>
    <row r="100" spans="1:26" s="24" customFormat="1">
      <c r="A100" s="27" t="s">
        <v>184</v>
      </c>
      <c r="B100" s="355" t="s">
        <v>185</v>
      </c>
      <c r="C100" s="356"/>
      <c r="D100" s="357"/>
      <c r="E100" s="76"/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/>
      <c r="S100" s="23">
        <f t="shared" si="2"/>
        <v>0</v>
      </c>
      <c r="T100" s="23">
        <f t="shared" si="3"/>
        <v>0</v>
      </c>
      <c r="U100" s="26"/>
      <c r="V100" s="26">
        <v>0</v>
      </c>
      <c r="W100" s="26"/>
      <c r="X100" s="26"/>
      <c r="Y100" s="26"/>
      <c r="Z100" s="26"/>
    </row>
    <row r="101" spans="1:26" s="24" customFormat="1">
      <c r="A101" s="27" t="s">
        <v>186</v>
      </c>
      <c r="B101" s="355" t="s">
        <v>187</v>
      </c>
      <c r="C101" s="356"/>
      <c r="D101" s="357"/>
      <c r="E101" s="76"/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/>
      <c r="S101" s="23">
        <f t="shared" si="2"/>
        <v>0</v>
      </c>
      <c r="T101" s="23">
        <f t="shared" si="3"/>
        <v>0</v>
      </c>
      <c r="U101" s="26"/>
      <c r="V101" s="26">
        <v>0</v>
      </c>
      <c r="W101" s="26"/>
      <c r="X101" s="26"/>
      <c r="Y101" s="26"/>
      <c r="Z101" s="26"/>
    </row>
    <row r="102" spans="1:26" s="24" customFormat="1">
      <c r="A102" s="27" t="s">
        <v>188</v>
      </c>
      <c r="B102" s="355" t="s">
        <v>189</v>
      </c>
      <c r="C102" s="356"/>
      <c r="D102" s="357"/>
      <c r="E102" s="76"/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/>
      <c r="S102" s="23">
        <f t="shared" si="2"/>
        <v>0</v>
      </c>
      <c r="T102" s="23">
        <f t="shared" si="3"/>
        <v>0</v>
      </c>
      <c r="U102" s="26"/>
      <c r="V102" s="26">
        <v>0</v>
      </c>
      <c r="W102" s="26"/>
      <c r="X102" s="26"/>
      <c r="Y102" s="26"/>
      <c r="Z102" s="26"/>
    </row>
    <row r="103" spans="1:26" s="24" customFormat="1">
      <c r="A103" s="27" t="s">
        <v>190</v>
      </c>
      <c r="B103" s="355" t="s">
        <v>191</v>
      </c>
      <c r="C103" s="356"/>
      <c r="D103" s="357"/>
      <c r="E103" s="76"/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/>
      <c r="S103" s="23">
        <f t="shared" si="2"/>
        <v>0</v>
      </c>
      <c r="T103" s="23">
        <f t="shared" si="3"/>
        <v>0</v>
      </c>
      <c r="U103" s="26"/>
      <c r="V103" s="26">
        <v>0</v>
      </c>
      <c r="W103" s="26"/>
      <c r="X103" s="26"/>
      <c r="Y103" s="26"/>
      <c r="Z103" s="26"/>
    </row>
    <row r="104" spans="1:26" s="24" customFormat="1">
      <c r="A104" s="27" t="s">
        <v>192</v>
      </c>
      <c r="B104" s="355" t="s">
        <v>193</v>
      </c>
      <c r="C104" s="356"/>
      <c r="D104" s="357"/>
      <c r="E104" s="76"/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/>
      <c r="S104" s="23">
        <f t="shared" si="2"/>
        <v>0</v>
      </c>
      <c r="T104" s="23">
        <f t="shared" si="3"/>
        <v>0</v>
      </c>
      <c r="U104" s="26"/>
      <c r="V104" s="26">
        <v>0</v>
      </c>
      <c r="W104" s="26"/>
      <c r="X104" s="26"/>
      <c r="Y104" s="26"/>
      <c r="Z104" s="26"/>
    </row>
    <row r="105" spans="1:26" s="24" customFormat="1">
      <c r="A105" s="27" t="s">
        <v>194</v>
      </c>
      <c r="B105" s="355" t="s">
        <v>195</v>
      </c>
      <c r="C105" s="356"/>
      <c r="D105" s="357"/>
      <c r="E105" s="76"/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/>
      <c r="S105" s="23">
        <f t="shared" si="2"/>
        <v>0</v>
      </c>
      <c r="T105" s="23">
        <f t="shared" si="3"/>
        <v>0</v>
      </c>
      <c r="U105" s="26"/>
      <c r="V105" s="26">
        <v>0</v>
      </c>
      <c r="W105" s="26"/>
      <c r="X105" s="26"/>
      <c r="Y105" s="26"/>
      <c r="Z105" s="26"/>
    </row>
    <row r="106" spans="1:26" s="24" customFormat="1">
      <c r="A106" s="27" t="s">
        <v>196</v>
      </c>
      <c r="B106" s="355" t="s">
        <v>197</v>
      </c>
      <c r="C106" s="356"/>
      <c r="D106" s="357"/>
      <c r="E106" s="76"/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/>
      <c r="S106" s="23">
        <f t="shared" si="2"/>
        <v>0</v>
      </c>
      <c r="T106" s="23">
        <f t="shared" si="3"/>
        <v>0</v>
      </c>
      <c r="U106" s="26"/>
      <c r="V106" s="26">
        <v>0</v>
      </c>
      <c r="W106" s="26"/>
      <c r="X106" s="26"/>
      <c r="Y106" s="26"/>
      <c r="Z106" s="26"/>
    </row>
    <row r="107" spans="1:26" s="24" customFormat="1">
      <c r="A107" s="27" t="s">
        <v>198</v>
      </c>
      <c r="B107" s="361" t="s">
        <v>199</v>
      </c>
      <c r="C107" s="362"/>
      <c r="D107" s="363"/>
      <c r="E107" s="76"/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/>
      <c r="S107" s="23">
        <f t="shared" si="2"/>
        <v>0</v>
      </c>
      <c r="T107" s="23">
        <f t="shared" si="3"/>
        <v>0</v>
      </c>
      <c r="U107" s="26"/>
      <c r="V107" s="26">
        <v>0</v>
      </c>
      <c r="W107" s="26"/>
      <c r="X107" s="26"/>
      <c r="Y107" s="26"/>
      <c r="Z107" s="26"/>
    </row>
    <row r="108" spans="1:26" s="24" customFormat="1">
      <c r="A108" s="27" t="s">
        <v>200</v>
      </c>
      <c r="B108" s="361" t="s">
        <v>201</v>
      </c>
      <c r="C108" s="362"/>
      <c r="D108" s="363"/>
      <c r="E108" s="76"/>
      <c r="F108" s="76">
        <v>0</v>
      </c>
      <c r="G108" s="76">
        <v>0</v>
      </c>
      <c r="H108" s="76">
        <v>0</v>
      </c>
      <c r="I108" s="76">
        <v>0</v>
      </c>
      <c r="J108" s="22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/>
      <c r="S108" s="23">
        <f t="shared" si="2"/>
        <v>0</v>
      </c>
      <c r="T108" s="23">
        <f t="shared" si="3"/>
        <v>0</v>
      </c>
      <c r="U108" s="26"/>
      <c r="V108" s="26">
        <v>0</v>
      </c>
      <c r="W108" s="26"/>
      <c r="X108" s="26"/>
      <c r="Y108" s="26"/>
      <c r="Z108" s="26"/>
    </row>
    <row r="109" spans="1:26" s="24" customFormat="1">
      <c r="A109" s="27" t="s">
        <v>202</v>
      </c>
      <c r="B109" s="355" t="s">
        <v>63</v>
      </c>
      <c r="C109" s="356"/>
      <c r="D109" s="357"/>
      <c r="E109" s="76"/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/>
      <c r="S109" s="23">
        <f t="shared" si="2"/>
        <v>0</v>
      </c>
      <c r="T109" s="23">
        <f t="shared" si="3"/>
        <v>0</v>
      </c>
      <c r="U109" s="26"/>
      <c r="V109" s="26">
        <v>0</v>
      </c>
      <c r="W109" s="26"/>
      <c r="X109" s="26"/>
      <c r="Y109" s="26"/>
      <c r="Z109" s="26"/>
    </row>
    <row r="110" spans="1:26" s="37" customFormat="1" ht="14.25">
      <c r="A110" s="21" t="s">
        <v>203</v>
      </c>
      <c r="B110" s="366" t="s">
        <v>204</v>
      </c>
      <c r="C110" s="367"/>
      <c r="D110" s="368"/>
      <c r="E110" s="22"/>
      <c r="F110" s="22">
        <v>0</v>
      </c>
      <c r="G110" s="22">
        <v>0</v>
      </c>
      <c r="H110" s="22">
        <v>0</v>
      </c>
      <c r="I110" s="22">
        <v>0</v>
      </c>
      <c r="J110" s="76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/>
      <c r="S110" s="23">
        <f t="shared" si="2"/>
        <v>0</v>
      </c>
      <c r="T110" s="23">
        <f t="shared" si="3"/>
        <v>0</v>
      </c>
      <c r="U110" s="23"/>
      <c r="V110" s="23">
        <v>0</v>
      </c>
      <c r="W110" s="23"/>
      <c r="X110" s="23"/>
      <c r="Y110" s="23"/>
      <c r="Z110" s="23"/>
    </row>
    <row r="111" spans="1:26" s="24" customFormat="1">
      <c r="A111" s="27" t="s">
        <v>205</v>
      </c>
      <c r="B111" s="361" t="s">
        <v>206</v>
      </c>
      <c r="C111" s="362"/>
      <c r="D111" s="363"/>
      <c r="E111" s="76"/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/>
      <c r="S111" s="23">
        <f t="shared" si="2"/>
        <v>0</v>
      </c>
      <c r="T111" s="23">
        <f t="shared" si="3"/>
        <v>0</v>
      </c>
      <c r="U111" s="26"/>
      <c r="V111" s="26">
        <v>0</v>
      </c>
      <c r="W111" s="26"/>
      <c r="X111" s="26"/>
      <c r="Y111" s="26"/>
      <c r="Z111" s="26"/>
    </row>
    <row r="112" spans="1:26" s="24" customFormat="1">
      <c r="A112" s="27" t="s">
        <v>207</v>
      </c>
      <c r="B112" s="361" t="s">
        <v>208</v>
      </c>
      <c r="C112" s="362"/>
      <c r="D112" s="363"/>
      <c r="E112" s="76"/>
      <c r="F112" s="76">
        <v>0</v>
      </c>
      <c r="G112" s="76">
        <v>0</v>
      </c>
      <c r="H112" s="76">
        <v>0</v>
      </c>
      <c r="I112" s="76">
        <v>0</v>
      </c>
      <c r="J112" s="22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/>
      <c r="S112" s="23">
        <f t="shared" si="2"/>
        <v>0</v>
      </c>
      <c r="T112" s="23">
        <f t="shared" si="3"/>
        <v>0</v>
      </c>
      <c r="U112" s="26"/>
      <c r="V112" s="26">
        <v>0</v>
      </c>
      <c r="W112" s="26"/>
      <c r="X112" s="26"/>
      <c r="Y112" s="26"/>
      <c r="Z112" s="26"/>
    </row>
    <row r="113" spans="1:26" s="24" customFormat="1">
      <c r="A113" s="27" t="s">
        <v>209</v>
      </c>
      <c r="B113" s="355" t="s">
        <v>63</v>
      </c>
      <c r="C113" s="356"/>
      <c r="D113" s="357"/>
      <c r="E113" s="76"/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/>
      <c r="S113" s="23">
        <f t="shared" si="2"/>
        <v>0</v>
      </c>
      <c r="T113" s="23">
        <f t="shared" si="3"/>
        <v>0</v>
      </c>
      <c r="U113" s="26"/>
      <c r="V113" s="26">
        <v>0</v>
      </c>
      <c r="W113" s="26"/>
      <c r="X113" s="26"/>
      <c r="Y113" s="26"/>
      <c r="Z113" s="26"/>
    </row>
    <row r="114" spans="1:26" s="36" customFormat="1" ht="14.25">
      <c r="A114" s="21" t="s">
        <v>210</v>
      </c>
      <c r="B114" s="366" t="s">
        <v>211</v>
      </c>
      <c r="C114" s="367"/>
      <c r="D114" s="368"/>
      <c r="E114" s="22"/>
      <c r="F114" s="22">
        <v>0</v>
      </c>
      <c r="G114" s="22">
        <v>0</v>
      </c>
      <c r="H114" s="22">
        <v>0</v>
      </c>
      <c r="I114" s="22">
        <v>0</v>
      </c>
      <c r="J114" s="76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/>
      <c r="S114" s="23">
        <f t="shared" si="2"/>
        <v>0</v>
      </c>
      <c r="T114" s="23">
        <f t="shared" si="3"/>
        <v>0</v>
      </c>
      <c r="U114" s="23"/>
      <c r="V114" s="23">
        <v>0</v>
      </c>
      <c r="W114" s="23"/>
      <c r="X114" s="23"/>
      <c r="Y114" s="23"/>
      <c r="Z114" s="23"/>
    </row>
    <row r="115" spans="1:26" s="24" customFormat="1">
      <c r="A115" s="27" t="s">
        <v>212</v>
      </c>
      <c r="B115" s="361" t="s">
        <v>213</v>
      </c>
      <c r="C115" s="362"/>
      <c r="D115" s="363"/>
      <c r="E115" s="76"/>
      <c r="F115" s="76">
        <v>0</v>
      </c>
      <c r="G115" s="76">
        <v>0</v>
      </c>
      <c r="H115" s="76">
        <v>0</v>
      </c>
      <c r="I115" s="76">
        <v>0</v>
      </c>
      <c r="J115" s="7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/>
      <c r="S115" s="23">
        <f t="shared" si="2"/>
        <v>0</v>
      </c>
      <c r="T115" s="23">
        <f t="shared" si="3"/>
        <v>0</v>
      </c>
      <c r="U115" s="26"/>
      <c r="V115" s="26">
        <v>0</v>
      </c>
      <c r="W115" s="26"/>
      <c r="X115" s="26"/>
      <c r="Y115" s="26"/>
      <c r="Z115" s="26"/>
    </row>
    <row r="116" spans="1:26" s="24" customFormat="1">
      <c r="A116" s="27" t="s">
        <v>214</v>
      </c>
      <c r="B116" s="361" t="s">
        <v>215</v>
      </c>
      <c r="C116" s="362"/>
      <c r="D116" s="363"/>
      <c r="E116" s="76"/>
      <c r="F116" s="76">
        <v>0</v>
      </c>
      <c r="G116" s="76">
        <v>0</v>
      </c>
      <c r="H116" s="76">
        <v>0</v>
      </c>
      <c r="I116" s="76">
        <v>0</v>
      </c>
      <c r="J116" s="7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/>
      <c r="S116" s="23">
        <f t="shared" si="2"/>
        <v>0</v>
      </c>
      <c r="T116" s="23">
        <f t="shared" si="3"/>
        <v>0</v>
      </c>
      <c r="U116" s="26"/>
      <c r="V116" s="26">
        <v>0</v>
      </c>
      <c r="W116" s="26"/>
      <c r="X116" s="26"/>
      <c r="Y116" s="26"/>
      <c r="Z116" s="26"/>
    </row>
    <row r="117" spans="1:26" s="24" customFormat="1">
      <c r="A117" s="27" t="s">
        <v>216</v>
      </c>
      <c r="B117" s="361" t="s">
        <v>217</v>
      </c>
      <c r="C117" s="362"/>
      <c r="D117" s="363"/>
      <c r="E117" s="76"/>
      <c r="F117" s="76">
        <v>0</v>
      </c>
      <c r="G117" s="76">
        <v>0</v>
      </c>
      <c r="H117" s="76">
        <v>0</v>
      </c>
      <c r="I117" s="76">
        <v>0</v>
      </c>
      <c r="J117" s="7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/>
      <c r="S117" s="23">
        <f t="shared" si="2"/>
        <v>0</v>
      </c>
      <c r="T117" s="23">
        <f t="shared" si="3"/>
        <v>0</v>
      </c>
      <c r="U117" s="26"/>
      <c r="V117" s="26">
        <v>0</v>
      </c>
      <c r="W117" s="26"/>
      <c r="X117" s="26"/>
      <c r="Y117" s="26"/>
      <c r="Z117" s="26"/>
    </row>
    <row r="118" spans="1:26" s="24" customFormat="1">
      <c r="A118" s="27" t="s">
        <v>218</v>
      </c>
      <c r="B118" s="361" t="s">
        <v>219</v>
      </c>
      <c r="C118" s="362"/>
      <c r="D118" s="363"/>
      <c r="E118" s="76"/>
      <c r="F118" s="76">
        <v>0</v>
      </c>
      <c r="G118" s="76">
        <v>0</v>
      </c>
      <c r="H118" s="76">
        <v>0</v>
      </c>
      <c r="I118" s="76">
        <v>0</v>
      </c>
      <c r="J118" s="7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/>
      <c r="S118" s="23">
        <f t="shared" si="2"/>
        <v>0</v>
      </c>
      <c r="T118" s="23">
        <f t="shared" si="3"/>
        <v>0</v>
      </c>
      <c r="U118" s="26"/>
      <c r="V118" s="26">
        <v>0</v>
      </c>
      <c r="W118" s="26"/>
      <c r="X118" s="26"/>
      <c r="Y118" s="26"/>
      <c r="Z118" s="26"/>
    </row>
    <row r="119" spans="1:26" s="24" customFormat="1">
      <c r="A119" s="27" t="s">
        <v>220</v>
      </c>
      <c r="B119" s="361" t="s">
        <v>221</v>
      </c>
      <c r="C119" s="362"/>
      <c r="D119" s="363"/>
      <c r="E119" s="76"/>
      <c r="F119" s="76">
        <v>0</v>
      </c>
      <c r="G119" s="76">
        <v>0</v>
      </c>
      <c r="H119" s="76">
        <v>0</v>
      </c>
      <c r="I119" s="76">
        <v>0</v>
      </c>
      <c r="J119" s="34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/>
      <c r="S119" s="23">
        <f t="shared" si="2"/>
        <v>0</v>
      </c>
      <c r="T119" s="23">
        <f t="shared" si="3"/>
        <v>0</v>
      </c>
      <c r="U119" s="26"/>
      <c r="V119" s="26">
        <v>0</v>
      </c>
      <c r="W119" s="26"/>
      <c r="X119" s="26"/>
      <c r="Y119" s="26"/>
      <c r="Z119" s="26"/>
    </row>
    <row r="120" spans="1:26" s="24" customFormat="1">
      <c r="A120" s="27" t="s">
        <v>222</v>
      </c>
      <c r="B120" s="355" t="s">
        <v>63</v>
      </c>
      <c r="C120" s="356"/>
      <c r="D120" s="357"/>
      <c r="E120" s="76"/>
      <c r="F120" s="76">
        <v>0</v>
      </c>
      <c r="G120" s="76">
        <v>0</v>
      </c>
      <c r="H120" s="76">
        <v>0</v>
      </c>
      <c r="I120" s="76">
        <v>0</v>
      </c>
      <c r="J120" s="78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/>
      <c r="S120" s="23">
        <f t="shared" si="2"/>
        <v>0</v>
      </c>
      <c r="T120" s="23">
        <f t="shared" si="3"/>
        <v>0</v>
      </c>
      <c r="U120" s="26"/>
      <c r="V120" s="26">
        <v>0</v>
      </c>
      <c r="W120" s="26"/>
      <c r="X120" s="26"/>
      <c r="Y120" s="26"/>
      <c r="Z120" s="26"/>
    </row>
    <row r="121" spans="1:26" s="36" customFormat="1" ht="14.25">
      <c r="A121" s="21" t="s">
        <v>223</v>
      </c>
      <c r="B121" s="366" t="s">
        <v>224</v>
      </c>
      <c r="C121" s="367"/>
      <c r="D121" s="368"/>
      <c r="E121" s="34"/>
      <c r="F121" s="34">
        <v>0</v>
      </c>
      <c r="G121" s="34">
        <v>0</v>
      </c>
      <c r="H121" s="34">
        <v>0</v>
      </c>
      <c r="I121" s="34">
        <v>0</v>
      </c>
      <c r="J121" s="78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/>
      <c r="S121" s="23">
        <f t="shared" si="2"/>
        <v>0</v>
      </c>
      <c r="T121" s="23">
        <f t="shared" si="3"/>
        <v>0</v>
      </c>
      <c r="U121" s="35"/>
      <c r="V121" s="35">
        <v>0</v>
      </c>
      <c r="W121" s="35"/>
      <c r="X121" s="35"/>
      <c r="Y121" s="35"/>
      <c r="Z121" s="35"/>
    </row>
    <row r="122" spans="1:26" s="32" customFormat="1" ht="14.25">
      <c r="A122" s="29" t="s">
        <v>225</v>
      </c>
      <c r="B122" s="374" t="s">
        <v>226</v>
      </c>
      <c r="C122" s="375"/>
      <c r="D122" s="376"/>
      <c r="E122" s="78">
        <v>29</v>
      </c>
      <c r="F122" s="78">
        <v>4</v>
      </c>
      <c r="G122" s="78">
        <v>4</v>
      </c>
      <c r="H122" s="78">
        <v>0</v>
      </c>
      <c r="I122" s="78">
        <v>0</v>
      </c>
      <c r="J122" s="78">
        <v>0</v>
      </c>
      <c r="K122" s="31">
        <v>5</v>
      </c>
      <c r="L122" s="31">
        <v>2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/>
      <c r="S122" s="23">
        <f t="shared" si="2"/>
        <v>7</v>
      </c>
      <c r="T122" s="23">
        <f t="shared" si="3"/>
        <v>26</v>
      </c>
      <c r="U122" s="31"/>
      <c r="V122" s="31">
        <v>0</v>
      </c>
      <c r="W122" s="31"/>
      <c r="X122" s="31"/>
      <c r="Y122" s="31"/>
      <c r="Z122" s="31"/>
    </row>
    <row r="123" spans="1:26" s="32" customFormat="1" ht="14.25">
      <c r="A123" s="29" t="s">
        <v>227</v>
      </c>
      <c r="B123" s="374" t="s">
        <v>228</v>
      </c>
      <c r="C123" s="375"/>
      <c r="D123" s="376"/>
      <c r="E123" s="78"/>
      <c r="F123" s="78">
        <v>0</v>
      </c>
      <c r="G123" s="78">
        <v>0</v>
      </c>
      <c r="H123" s="78">
        <v>0</v>
      </c>
      <c r="I123" s="78">
        <v>0</v>
      </c>
      <c r="J123" s="78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/>
      <c r="S123" s="23">
        <f t="shared" si="2"/>
        <v>0</v>
      </c>
      <c r="T123" s="23">
        <f t="shared" si="3"/>
        <v>0</v>
      </c>
      <c r="U123" s="31"/>
      <c r="V123" s="31">
        <v>0</v>
      </c>
      <c r="W123" s="31"/>
      <c r="X123" s="31"/>
      <c r="Y123" s="31"/>
      <c r="Z123" s="31"/>
    </row>
    <row r="124" spans="1:26" s="32" customFormat="1" ht="14.25">
      <c r="A124" s="29" t="s">
        <v>229</v>
      </c>
      <c r="B124" s="374" t="s">
        <v>230</v>
      </c>
      <c r="C124" s="377"/>
      <c r="D124" s="378"/>
      <c r="E124" s="78">
        <v>1</v>
      </c>
      <c r="F124" s="78">
        <v>0</v>
      </c>
      <c r="G124" s="78">
        <v>0</v>
      </c>
      <c r="H124" s="78">
        <v>0</v>
      </c>
      <c r="I124" s="78">
        <v>0</v>
      </c>
      <c r="J124" s="78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/>
      <c r="S124" s="23">
        <f t="shared" si="2"/>
        <v>0</v>
      </c>
      <c r="T124" s="23">
        <f t="shared" si="3"/>
        <v>1</v>
      </c>
      <c r="U124" s="31"/>
      <c r="V124" s="31">
        <v>0</v>
      </c>
      <c r="W124" s="31"/>
      <c r="X124" s="31"/>
      <c r="Y124" s="31"/>
      <c r="Z124" s="31"/>
    </row>
    <row r="125" spans="1:26" s="32" customFormat="1" ht="14.25">
      <c r="A125" s="29" t="s">
        <v>231</v>
      </c>
      <c r="B125" s="374" t="s">
        <v>232</v>
      </c>
      <c r="C125" s="377"/>
      <c r="D125" s="378"/>
      <c r="E125" s="78"/>
      <c r="F125" s="78">
        <v>0</v>
      </c>
      <c r="G125" s="78">
        <v>0</v>
      </c>
      <c r="H125" s="78">
        <v>0</v>
      </c>
      <c r="I125" s="78">
        <v>0</v>
      </c>
      <c r="J125" s="78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/>
      <c r="S125" s="23">
        <f t="shared" si="2"/>
        <v>0</v>
      </c>
      <c r="T125" s="23">
        <f t="shared" si="3"/>
        <v>0</v>
      </c>
      <c r="U125" s="31"/>
      <c r="V125" s="31">
        <v>0</v>
      </c>
      <c r="W125" s="31"/>
      <c r="X125" s="31"/>
      <c r="Y125" s="31"/>
      <c r="Z125" s="31"/>
    </row>
    <row r="126" spans="1:26" s="32" customFormat="1" ht="14.25">
      <c r="A126" s="29" t="s">
        <v>233</v>
      </c>
      <c r="B126" s="374" t="s">
        <v>234</v>
      </c>
      <c r="C126" s="375"/>
      <c r="D126" s="376"/>
      <c r="E126" s="78"/>
      <c r="F126" s="78">
        <v>0</v>
      </c>
      <c r="G126" s="78">
        <v>0</v>
      </c>
      <c r="H126" s="78">
        <v>0</v>
      </c>
      <c r="I126" s="78">
        <v>0</v>
      </c>
      <c r="J126" s="78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/>
      <c r="S126" s="23">
        <f t="shared" si="2"/>
        <v>0</v>
      </c>
      <c r="T126" s="23">
        <f t="shared" si="3"/>
        <v>0</v>
      </c>
      <c r="U126" s="31"/>
      <c r="V126" s="31">
        <v>0</v>
      </c>
      <c r="W126" s="31"/>
      <c r="X126" s="31"/>
      <c r="Y126" s="31"/>
      <c r="Z126" s="31"/>
    </row>
    <row r="127" spans="1:26" s="32" customFormat="1" ht="14.25">
      <c r="A127" s="29" t="s">
        <v>235</v>
      </c>
      <c r="B127" s="374" t="s">
        <v>236</v>
      </c>
      <c r="C127" s="375"/>
      <c r="D127" s="376"/>
      <c r="E127" s="78"/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/>
      <c r="S127" s="23">
        <f t="shared" si="2"/>
        <v>0</v>
      </c>
      <c r="T127" s="23">
        <f t="shared" si="3"/>
        <v>0</v>
      </c>
      <c r="U127" s="31"/>
      <c r="V127" s="31">
        <v>0</v>
      </c>
      <c r="W127" s="31"/>
      <c r="X127" s="31"/>
      <c r="Y127" s="31"/>
      <c r="Z127" s="31"/>
    </row>
    <row r="128" spans="1:26" s="32" customFormat="1" ht="14.25">
      <c r="A128" s="29" t="s">
        <v>237</v>
      </c>
      <c r="B128" s="374" t="s">
        <v>238</v>
      </c>
      <c r="C128" s="375"/>
      <c r="D128" s="376"/>
      <c r="E128" s="78"/>
      <c r="F128" s="78">
        <v>0</v>
      </c>
      <c r="G128" s="78">
        <v>0</v>
      </c>
      <c r="H128" s="78">
        <v>0</v>
      </c>
      <c r="I128" s="78">
        <v>0</v>
      </c>
      <c r="J128" s="34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/>
      <c r="S128" s="23">
        <f t="shared" si="2"/>
        <v>0</v>
      </c>
      <c r="T128" s="23">
        <f t="shared" si="3"/>
        <v>0</v>
      </c>
      <c r="U128" s="31"/>
      <c r="V128" s="31">
        <v>0</v>
      </c>
      <c r="W128" s="31"/>
      <c r="X128" s="31"/>
      <c r="Y128" s="31"/>
      <c r="Z128" s="31"/>
    </row>
    <row r="129" spans="1:26" s="32" customFormat="1" ht="14.25">
      <c r="A129" s="29" t="s">
        <v>239</v>
      </c>
      <c r="B129" s="382" t="s">
        <v>63</v>
      </c>
      <c r="C129" s="383"/>
      <c r="D129" s="384"/>
      <c r="E129" s="78"/>
      <c r="F129" s="78">
        <v>0</v>
      </c>
      <c r="G129" s="78">
        <v>0</v>
      </c>
      <c r="H129" s="78">
        <v>0</v>
      </c>
      <c r="I129" s="78">
        <v>0</v>
      </c>
      <c r="J129" s="78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/>
      <c r="S129" s="23">
        <f t="shared" si="2"/>
        <v>0</v>
      </c>
      <c r="T129" s="23">
        <f t="shared" si="3"/>
        <v>0</v>
      </c>
      <c r="U129" s="31"/>
      <c r="V129" s="31">
        <v>0</v>
      </c>
      <c r="W129" s="31"/>
      <c r="X129" s="31"/>
      <c r="Y129" s="31"/>
      <c r="Z129" s="31"/>
    </row>
    <row r="130" spans="1:26" s="36" customFormat="1" ht="14.25">
      <c r="A130" s="39" t="s">
        <v>240</v>
      </c>
      <c r="B130" s="366" t="s">
        <v>241</v>
      </c>
      <c r="C130" s="385"/>
      <c r="D130" s="386"/>
      <c r="E130" s="34"/>
      <c r="F130" s="34">
        <v>0</v>
      </c>
      <c r="G130" s="34">
        <v>0</v>
      </c>
      <c r="H130" s="34">
        <v>0</v>
      </c>
      <c r="I130" s="34">
        <v>0</v>
      </c>
      <c r="J130" s="78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/>
      <c r="S130" s="23">
        <f t="shared" si="2"/>
        <v>0</v>
      </c>
      <c r="T130" s="23">
        <f t="shared" si="3"/>
        <v>0</v>
      </c>
      <c r="U130" s="35"/>
      <c r="V130" s="35">
        <v>0</v>
      </c>
      <c r="W130" s="35"/>
      <c r="X130" s="35"/>
      <c r="Y130" s="35"/>
      <c r="Z130" s="35"/>
    </row>
    <row r="131" spans="1:26" s="32" customFormat="1">
      <c r="A131" s="29" t="s">
        <v>242</v>
      </c>
      <c r="B131" s="371" t="s">
        <v>243</v>
      </c>
      <c r="C131" s="387"/>
      <c r="D131" s="388"/>
      <c r="E131" s="78">
        <v>1</v>
      </c>
      <c r="F131" s="78">
        <v>0</v>
      </c>
      <c r="G131" s="78">
        <v>0</v>
      </c>
      <c r="H131" s="78">
        <v>0</v>
      </c>
      <c r="I131" s="78">
        <v>0</v>
      </c>
      <c r="J131" s="78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/>
      <c r="S131" s="23">
        <f t="shared" si="2"/>
        <v>0</v>
      </c>
      <c r="T131" s="23">
        <f t="shared" si="3"/>
        <v>1</v>
      </c>
      <c r="U131" s="31"/>
      <c r="V131" s="31">
        <v>0</v>
      </c>
      <c r="W131" s="31"/>
      <c r="X131" s="31"/>
      <c r="Y131" s="31"/>
      <c r="Z131" s="31"/>
    </row>
    <row r="132" spans="1:26" s="32" customFormat="1">
      <c r="A132" s="29" t="s">
        <v>244</v>
      </c>
      <c r="B132" s="371" t="s">
        <v>245</v>
      </c>
      <c r="C132" s="372"/>
      <c r="D132" s="373"/>
      <c r="E132" s="78"/>
      <c r="F132" s="78">
        <v>0</v>
      </c>
      <c r="G132" s="78">
        <v>0</v>
      </c>
      <c r="H132" s="78">
        <v>0</v>
      </c>
      <c r="I132" s="78">
        <v>0</v>
      </c>
      <c r="J132" s="22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/>
      <c r="S132" s="23">
        <f t="shared" si="2"/>
        <v>0</v>
      </c>
      <c r="T132" s="23">
        <f t="shared" si="3"/>
        <v>0</v>
      </c>
      <c r="U132" s="31"/>
      <c r="V132" s="31">
        <v>0</v>
      </c>
      <c r="W132" s="31"/>
      <c r="X132" s="31"/>
      <c r="Y132" s="31"/>
      <c r="Z132" s="31"/>
    </row>
    <row r="133" spans="1:26" s="32" customFormat="1">
      <c r="A133" s="29" t="s">
        <v>246</v>
      </c>
      <c r="B133" s="379" t="s">
        <v>63</v>
      </c>
      <c r="C133" s="380"/>
      <c r="D133" s="381"/>
      <c r="E133" s="78"/>
      <c r="F133" s="78">
        <v>0</v>
      </c>
      <c r="G133" s="78">
        <v>0</v>
      </c>
      <c r="H133" s="78">
        <v>0</v>
      </c>
      <c r="I133" s="78">
        <v>0</v>
      </c>
      <c r="J133" s="31"/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/>
      <c r="S133" s="23">
        <f t="shared" si="2"/>
        <v>0</v>
      </c>
      <c r="T133" s="23">
        <f t="shared" si="3"/>
        <v>0</v>
      </c>
      <c r="U133" s="31"/>
      <c r="V133" s="31">
        <v>0</v>
      </c>
      <c r="W133" s="31"/>
      <c r="X133" s="31"/>
      <c r="Y133" s="31"/>
      <c r="Z133" s="31"/>
    </row>
    <row r="134" spans="1:26" s="36" customFormat="1" ht="14.25">
      <c r="A134" s="39" t="s">
        <v>247</v>
      </c>
      <c r="B134" s="366" t="s">
        <v>63</v>
      </c>
      <c r="C134" s="367"/>
      <c r="D134" s="368"/>
      <c r="E134" s="22"/>
      <c r="F134" s="22">
        <v>0</v>
      </c>
      <c r="G134" s="22">
        <v>0</v>
      </c>
      <c r="H134" s="22">
        <v>0</v>
      </c>
      <c r="I134" s="22">
        <v>0</v>
      </c>
      <c r="J134" s="23"/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/>
      <c r="S134" s="23">
        <f t="shared" si="2"/>
        <v>0</v>
      </c>
      <c r="T134" s="23">
        <f t="shared" si="3"/>
        <v>0</v>
      </c>
      <c r="U134" s="23"/>
      <c r="V134" s="23">
        <v>0</v>
      </c>
      <c r="W134" s="23"/>
      <c r="X134" s="23"/>
      <c r="Y134" s="23"/>
      <c r="Z134" s="23"/>
    </row>
    <row r="135" spans="1:26" s="36" customFormat="1" ht="14.25">
      <c r="A135" s="39" t="s">
        <v>248</v>
      </c>
      <c r="B135" s="366" t="s">
        <v>14</v>
      </c>
      <c r="C135" s="367"/>
      <c r="D135" s="368"/>
      <c r="E135" s="22">
        <f>SUM(E20:E134)</f>
        <v>63</v>
      </c>
      <c r="F135" s="22">
        <f>SUM(F20:F134)</f>
        <v>22</v>
      </c>
      <c r="G135" s="22">
        <f t="shared" ref="G135:Z135" si="4">SUM(G20:G134)</f>
        <v>22</v>
      </c>
      <c r="H135" s="22">
        <f t="shared" si="4"/>
        <v>0</v>
      </c>
      <c r="I135" s="22">
        <f t="shared" si="4"/>
        <v>0</v>
      </c>
      <c r="J135" s="22">
        <f t="shared" si="4"/>
        <v>0</v>
      </c>
      <c r="K135" s="22">
        <f t="shared" si="4"/>
        <v>8</v>
      </c>
      <c r="L135" s="22">
        <f t="shared" si="4"/>
        <v>2</v>
      </c>
      <c r="M135" s="22">
        <f t="shared" si="4"/>
        <v>3</v>
      </c>
      <c r="N135" s="22">
        <f t="shared" si="4"/>
        <v>0</v>
      </c>
      <c r="O135" s="22">
        <f t="shared" si="4"/>
        <v>0</v>
      </c>
      <c r="P135" s="22">
        <f t="shared" si="4"/>
        <v>0</v>
      </c>
      <c r="Q135" s="22">
        <f t="shared" si="4"/>
        <v>0</v>
      </c>
      <c r="R135" s="22">
        <f t="shared" si="4"/>
        <v>0</v>
      </c>
      <c r="S135" s="23">
        <f t="shared" si="2"/>
        <v>13</v>
      </c>
      <c r="T135" s="23">
        <f t="shared" si="3"/>
        <v>72</v>
      </c>
      <c r="U135" s="22">
        <f t="shared" si="4"/>
        <v>0</v>
      </c>
      <c r="V135" s="22">
        <f t="shared" si="4"/>
        <v>0</v>
      </c>
      <c r="W135" s="22">
        <f t="shared" si="4"/>
        <v>0</v>
      </c>
      <c r="X135" s="22">
        <f t="shared" si="4"/>
        <v>0</v>
      </c>
      <c r="Y135" s="22">
        <f t="shared" si="4"/>
        <v>0</v>
      </c>
      <c r="Z135" s="22">
        <f t="shared" si="4"/>
        <v>0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37"/>
  <sheetViews>
    <sheetView tabSelected="1" workbookViewId="0">
      <selection activeCell="L146" sqref="L146"/>
    </sheetView>
  </sheetViews>
  <sheetFormatPr defaultRowHeight="12.75"/>
  <cols>
    <col min="1" max="9" width="9.140625" style="20"/>
    <col min="10" max="10" width="9.140625" style="53"/>
    <col min="11" max="13" width="9.140625" style="20"/>
    <col min="14" max="14" width="9.140625" style="53"/>
    <col min="15" max="15" width="15.140625" style="20" customWidth="1"/>
    <col min="16" max="16" width="9.140625" style="20"/>
    <col min="17" max="17" width="9.140625" style="53"/>
    <col min="18" max="18" width="9.140625" style="20"/>
    <col min="19" max="20" width="9.140625" style="53"/>
    <col min="21" max="24" width="9.140625" style="20"/>
    <col min="25" max="25" width="9.140625" style="53"/>
    <col min="26" max="16384" width="9.140625" style="20"/>
  </cols>
  <sheetData>
    <row r="1" spans="1:26" ht="18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</row>
    <row r="2" spans="1:26" ht="15">
      <c r="A2" s="334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</row>
    <row r="3" spans="1:26">
      <c r="A3" s="335" t="s">
        <v>273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</row>
    <row r="4" spans="1:26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</row>
    <row r="5" spans="1:26">
      <c r="A5" s="336" t="s">
        <v>250</v>
      </c>
      <c r="B5" s="336"/>
      <c r="C5" s="336"/>
      <c r="D5" s="336"/>
      <c r="E5" s="337" t="s">
        <v>3</v>
      </c>
      <c r="F5" s="339" t="s">
        <v>251</v>
      </c>
      <c r="G5" s="340"/>
      <c r="H5" s="340"/>
      <c r="I5" s="340"/>
      <c r="J5" s="339" t="s">
        <v>5</v>
      </c>
      <c r="K5" s="340"/>
      <c r="L5" s="340"/>
      <c r="M5" s="340"/>
      <c r="N5" s="340"/>
      <c r="O5" s="340"/>
      <c r="P5" s="340"/>
      <c r="Q5" s="340"/>
      <c r="R5" s="340"/>
      <c r="S5" s="340"/>
      <c r="T5" s="348" t="s">
        <v>6</v>
      </c>
      <c r="U5" s="348" t="s">
        <v>7</v>
      </c>
      <c r="V5" s="336" t="s">
        <v>8</v>
      </c>
      <c r="W5" s="336"/>
      <c r="X5" s="336"/>
      <c r="Y5" s="452" t="s">
        <v>9</v>
      </c>
      <c r="Z5" s="338" t="s">
        <v>10</v>
      </c>
    </row>
    <row r="6" spans="1:26">
      <c r="A6" s="336"/>
      <c r="B6" s="336"/>
      <c r="C6" s="336"/>
      <c r="D6" s="336"/>
      <c r="E6" s="338"/>
      <c r="F6" s="341"/>
      <c r="G6" s="342"/>
      <c r="H6" s="342"/>
      <c r="I6" s="342"/>
      <c r="J6" s="341"/>
      <c r="K6" s="342"/>
      <c r="L6" s="342"/>
      <c r="M6" s="342"/>
      <c r="N6" s="342"/>
      <c r="O6" s="342"/>
      <c r="P6" s="342"/>
      <c r="Q6" s="342"/>
      <c r="R6" s="342"/>
      <c r="S6" s="342"/>
      <c r="T6" s="349"/>
      <c r="U6" s="349"/>
      <c r="V6" s="336"/>
      <c r="W6" s="336"/>
      <c r="X6" s="336"/>
      <c r="Y6" s="452"/>
      <c r="Z6" s="338"/>
    </row>
    <row r="7" spans="1:26">
      <c r="A7" s="336"/>
      <c r="B7" s="336"/>
      <c r="C7" s="336"/>
      <c r="D7" s="336"/>
      <c r="E7" s="338"/>
      <c r="F7" s="343"/>
      <c r="G7" s="344"/>
      <c r="H7" s="344"/>
      <c r="I7" s="344"/>
      <c r="J7" s="343"/>
      <c r="K7" s="344"/>
      <c r="L7" s="344"/>
      <c r="M7" s="344"/>
      <c r="N7" s="344"/>
      <c r="O7" s="344"/>
      <c r="P7" s="344"/>
      <c r="Q7" s="344"/>
      <c r="R7" s="344"/>
      <c r="S7" s="344"/>
      <c r="T7" s="349"/>
      <c r="U7" s="349"/>
      <c r="V7" s="336"/>
      <c r="W7" s="336"/>
      <c r="X7" s="336"/>
      <c r="Y7" s="452"/>
      <c r="Z7" s="338"/>
    </row>
    <row r="8" spans="1:26">
      <c r="A8" s="336"/>
      <c r="B8" s="336"/>
      <c r="C8" s="336"/>
      <c r="D8" s="336"/>
      <c r="E8" s="338"/>
      <c r="F8" s="345" t="s">
        <v>14</v>
      </c>
      <c r="G8" s="345" t="s">
        <v>15</v>
      </c>
      <c r="H8" s="345" t="s">
        <v>16</v>
      </c>
      <c r="I8" s="345" t="s">
        <v>17</v>
      </c>
      <c r="J8" s="348" t="s">
        <v>18</v>
      </c>
      <c r="K8" s="345" t="s">
        <v>19</v>
      </c>
      <c r="L8" s="345" t="s">
        <v>20</v>
      </c>
      <c r="M8" s="345" t="s">
        <v>21</v>
      </c>
      <c r="N8" s="336" t="s">
        <v>22</v>
      </c>
      <c r="O8" s="336"/>
      <c r="P8" s="336"/>
      <c r="Q8" s="336"/>
      <c r="R8" s="345" t="s">
        <v>23</v>
      </c>
      <c r="S8" s="689" t="s">
        <v>24</v>
      </c>
      <c r="T8" s="349"/>
      <c r="U8" s="349"/>
      <c r="V8" s="346" t="s">
        <v>11</v>
      </c>
      <c r="W8" s="346" t="s">
        <v>12</v>
      </c>
      <c r="X8" s="346" t="s">
        <v>13</v>
      </c>
      <c r="Y8" s="452"/>
      <c r="Z8" s="338"/>
    </row>
    <row r="9" spans="1:26">
      <c r="A9" s="336"/>
      <c r="B9" s="336"/>
      <c r="C9" s="336"/>
      <c r="D9" s="336"/>
      <c r="E9" s="338"/>
      <c r="F9" s="346"/>
      <c r="G9" s="346"/>
      <c r="H9" s="346"/>
      <c r="I9" s="346"/>
      <c r="J9" s="349"/>
      <c r="K9" s="346"/>
      <c r="L9" s="346"/>
      <c r="M9" s="346"/>
      <c r="N9" s="336"/>
      <c r="O9" s="336"/>
      <c r="P9" s="336"/>
      <c r="Q9" s="336"/>
      <c r="R9" s="346"/>
      <c r="S9" s="690"/>
      <c r="T9" s="349"/>
      <c r="U9" s="349"/>
      <c r="V9" s="346"/>
      <c r="W9" s="346"/>
      <c r="X9" s="346"/>
      <c r="Y9" s="452"/>
      <c r="Z9" s="338"/>
    </row>
    <row r="10" spans="1:26">
      <c r="A10" s="336"/>
      <c r="B10" s="336"/>
      <c r="C10" s="336"/>
      <c r="D10" s="336"/>
      <c r="E10" s="338"/>
      <c r="F10" s="346"/>
      <c r="G10" s="346"/>
      <c r="H10" s="346"/>
      <c r="I10" s="346"/>
      <c r="J10" s="349"/>
      <c r="K10" s="346"/>
      <c r="L10" s="346"/>
      <c r="M10" s="346"/>
      <c r="N10" s="336"/>
      <c r="O10" s="336"/>
      <c r="P10" s="336"/>
      <c r="Q10" s="336"/>
      <c r="R10" s="346"/>
      <c r="S10" s="690"/>
      <c r="T10" s="349"/>
      <c r="U10" s="349"/>
      <c r="V10" s="346"/>
      <c r="W10" s="346"/>
      <c r="X10" s="346"/>
      <c r="Y10" s="452"/>
      <c r="Z10" s="338"/>
    </row>
    <row r="11" spans="1:26">
      <c r="A11" s="336"/>
      <c r="B11" s="336"/>
      <c r="C11" s="336"/>
      <c r="D11" s="336"/>
      <c r="E11" s="336"/>
      <c r="F11" s="346"/>
      <c r="G11" s="346"/>
      <c r="H11" s="346"/>
      <c r="I11" s="346"/>
      <c r="J11" s="349"/>
      <c r="K11" s="346"/>
      <c r="L11" s="346"/>
      <c r="M11" s="346"/>
      <c r="N11" s="348" t="s">
        <v>25</v>
      </c>
      <c r="O11" s="345" t="s">
        <v>26</v>
      </c>
      <c r="P11" s="345" t="s">
        <v>252</v>
      </c>
      <c r="Q11" s="348" t="s">
        <v>28</v>
      </c>
      <c r="R11" s="346"/>
      <c r="S11" s="690"/>
      <c r="T11" s="349"/>
      <c r="U11" s="349"/>
      <c r="V11" s="346"/>
      <c r="W11" s="346"/>
      <c r="X11" s="346"/>
      <c r="Y11" s="452"/>
      <c r="Z11" s="338"/>
    </row>
    <row r="12" spans="1:26">
      <c r="A12" s="336"/>
      <c r="B12" s="336"/>
      <c r="C12" s="336"/>
      <c r="D12" s="336"/>
      <c r="E12" s="336"/>
      <c r="F12" s="346"/>
      <c r="G12" s="346"/>
      <c r="H12" s="346"/>
      <c r="I12" s="346"/>
      <c r="J12" s="349"/>
      <c r="K12" s="346"/>
      <c r="L12" s="346"/>
      <c r="M12" s="346"/>
      <c r="N12" s="349"/>
      <c r="O12" s="346"/>
      <c r="P12" s="346"/>
      <c r="Q12" s="349"/>
      <c r="R12" s="346"/>
      <c r="S12" s="690"/>
      <c r="T12" s="349"/>
      <c r="U12" s="349"/>
      <c r="V12" s="346"/>
      <c r="W12" s="346"/>
      <c r="X12" s="346"/>
      <c r="Y12" s="452"/>
      <c r="Z12" s="338"/>
    </row>
    <row r="13" spans="1:26">
      <c r="A13" s="336"/>
      <c r="B13" s="336"/>
      <c r="C13" s="336"/>
      <c r="D13" s="336"/>
      <c r="E13" s="336"/>
      <c r="F13" s="346"/>
      <c r="G13" s="346"/>
      <c r="H13" s="346"/>
      <c r="I13" s="346"/>
      <c r="J13" s="349"/>
      <c r="K13" s="346"/>
      <c r="L13" s="346"/>
      <c r="M13" s="346"/>
      <c r="N13" s="349"/>
      <c r="O13" s="346"/>
      <c r="P13" s="346"/>
      <c r="Q13" s="349"/>
      <c r="R13" s="346"/>
      <c r="S13" s="690"/>
      <c r="T13" s="349"/>
      <c r="U13" s="349"/>
      <c r="V13" s="346"/>
      <c r="W13" s="346"/>
      <c r="X13" s="346"/>
      <c r="Y13" s="452"/>
      <c r="Z13" s="338"/>
    </row>
    <row r="14" spans="1:26">
      <c r="A14" s="336"/>
      <c r="B14" s="336"/>
      <c r="C14" s="336"/>
      <c r="D14" s="336"/>
      <c r="E14" s="336"/>
      <c r="F14" s="346"/>
      <c r="G14" s="346"/>
      <c r="H14" s="346"/>
      <c r="I14" s="346"/>
      <c r="J14" s="349"/>
      <c r="K14" s="346"/>
      <c r="L14" s="346"/>
      <c r="M14" s="346"/>
      <c r="N14" s="349"/>
      <c r="O14" s="346"/>
      <c r="P14" s="346"/>
      <c r="Q14" s="349"/>
      <c r="R14" s="346"/>
      <c r="S14" s="690"/>
      <c r="T14" s="349"/>
      <c r="U14" s="349"/>
      <c r="V14" s="346"/>
      <c r="W14" s="346"/>
      <c r="X14" s="346"/>
      <c r="Y14" s="452"/>
      <c r="Z14" s="338"/>
    </row>
    <row r="15" spans="1:26">
      <c r="A15" s="336"/>
      <c r="B15" s="336"/>
      <c r="C15" s="336"/>
      <c r="D15" s="336"/>
      <c r="E15" s="336"/>
      <c r="F15" s="346"/>
      <c r="G15" s="346"/>
      <c r="H15" s="346"/>
      <c r="I15" s="346"/>
      <c r="J15" s="349"/>
      <c r="K15" s="346"/>
      <c r="L15" s="346"/>
      <c r="M15" s="346"/>
      <c r="N15" s="349"/>
      <c r="O15" s="346"/>
      <c r="P15" s="346"/>
      <c r="Q15" s="349"/>
      <c r="R15" s="346"/>
      <c r="S15" s="690"/>
      <c r="T15" s="349"/>
      <c r="U15" s="349"/>
      <c r="V15" s="346"/>
      <c r="W15" s="346"/>
      <c r="X15" s="346"/>
      <c r="Y15" s="452"/>
      <c r="Z15" s="338"/>
    </row>
    <row r="16" spans="1:26">
      <c r="A16" s="336"/>
      <c r="B16" s="336"/>
      <c r="C16" s="336"/>
      <c r="D16" s="336"/>
      <c r="E16" s="336"/>
      <c r="F16" s="346"/>
      <c r="G16" s="346"/>
      <c r="H16" s="346"/>
      <c r="I16" s="346"/>
      <c r="J16" s="349"/>
      <c r="K16" s="346"/>
      <c r="L16" s="346"/>
      <c r="M16" s="346"/>
      <c r="N16" s="349"/>
      <c r="O16" s="346"/>
      <c r="P16" s="346"/>
      <c r="Q16" s="349"/>
      <c r="R16" s="346"/>
      <c r="S16" s="690"/>
      <c r="T16" s="349"/>
      <c r="U16" s="349"/>
      <c r="V16" s="346"/>
      <c r="W16" s="346"/>
      <c r="X16" s="346"/>
      <c r="Y16" s="452"/>
      <c r="Z16" s="338"/>
    </row>
    <row r="17" spans="1:26">
      <c r="A17" s="336"/>
      <c r="B17" s="336"/>
      <c r="C17" s="336"/>
      <c r="D17" s="336"/>
      <c r="E17" s="336"/>
      <c r="F17" s="346"/>
      <c r="G17" s="346"/>
      <c r="H17" s="346"/>
      <c r="I17" s="346"/>
      <c r="J17" s="349"/>
      <c r="K17" s="346"/>
      <c r="L17" s="346"/>
      <c r="M17" s="346"/>
      <c r="N17" s="349"/>
      <c r="O17" s="346"/>
      <c r="P17" s="346"/>
      <c r="Q17" s="349"/>
      <c r="R17" s="346"/>
      <c r="S17" s="690"/>
      <c r="T17" s="349"/>
      <c r="U17" s="349"/>
      <c r="V17" s="346"/>
      <c r="W17" s="346"/>
      <c r="X17" s="346"/>
      <c r="Y17" s="452"/>
      <c r="Z17" s="338"/>
    </row>
    <row r="18" spans="1:26">
      <c r="A18" s="336"/>
      <c r="B18" s="336"/>
      <c r="C18" s="336"/>
      <c r="D18" s="336"/>
      <c r="E18" s="336"/>
      <c r="F18" s="347"/>
      <c r="G18" s="347"/>
      <c r="H18" s="347"/>
      <c r="I18" s="347"/>
      <c r="J18" s="350"/>
      <c r="K18" s="347"/>
      <c r="L18" s="347"/>
      <c r="M18" s="347"/>
      <c r="N18" s="350"/>
      <c r="O18" s="347"/>
      <c r="P18" s="347"/>
      <c r="Q18" s="350"/>
      <c r="R18" s="347"/>
      <c r="S18" s="691"/>
      <c r="T18" s="350"/>
      <c r="U18" s="350"/>
      <c r="V18" s="347"/>
      <c r="W18" s="347"/>
      <c r="X18" s="347"/>
      <c r="Y18" s="452"/>
      <c r="Z18" s="338"/>
    </row>
    <row r="19" spans="1:26" ht="12.75" customHeight="1">
      <c r="A19" s="687" t="s">
        <v>29</v>
      </c>
      <c r="B19" s="688"/>
      <c r="C19" s="688"/>
      <c r="D19" s="688"/>
      <c r="E19" s="52">
        <v>1</v>
      </c>
      <c r="F19" s="52">
        <v>2</v>
      </c>
      <c r="G19" s="52">
        <v>3</v>
      </c>
      <c r="H19" s="52">
        <v>4</v>
      </c>
      <c r="I19" s="52">
        <v>5</v>
      </c>
      <c r="J19" s="52">
        <v>6</v>
      </c>
      <c r="K19" s="52">
        <v>7</v>
      </c>
      <c r="L19" s="52">
        <v>8</v>
      </c>
      <c r="M19" s="52">
        <v>9</v>
      </c>
      <c r="N19" s="52">
        <v>10</v>
      </c>
      <c r="O19" s="52">
        <v>11</v>
      </c>
      <c r="P19" s="52">
        <v>12</v>
      </c>
      <c r="Q19" s="52">
        <v>13</v>
      </c>
      <c r="R19" s="52">
        <v>14</v>
      </c>
      <c r="S19" s="52">
        <v>15</v>
      </c>
      <c r="T19" s="52">
        <v>16</v>
      </c>
      <c r="U19" s="52">
        <v>17</v>
      </c>
      <c r="V19" s="52">
        <v>18</v>
      </c>
      <c r="W19" s="52">
        <v>19</v>
      </c>
      <c r="X19" s="52">
        <v>20</v>
      </c>
      <c r="Y19" s="44">
        <v>21</v>
      </c>
      <c r="Z19" s="52">
        <v>22</v>
      </c>
    </row>
    <row r="20" spans="1:26" s="84" customFormat="1" ht="14.25">
      <c r="A20" s="45" t="s">
        <v>253</v>
      </c>
      <c r="B20" s="462" t="s">
        <v>31</v>
      </c>
      <c r="C20" s="462"/>
      <c r="D20" s="462"/>
      <c r="E20" s="44">
        <f>SUM(E21:E36)</f>
        <v>1351</v>
      </c>
      <c r="F20" s="44">
        <f t="shared" ref="F20:Z20" si="0">SUM(F21:F36)</f>
        <v>3458</v>
      </c>
      <c r="G20" s="44">
        <f t="shared" si="0"/>
        <v>2988</v>
      </c>
      <c r="H20" s="44">
        <f t="shared" si="0"/>
        <v>444</v>
      </c>
      <c r="I20" s="44">
        <f t="shared" si="0"/>
        <v>31</v>
      </c>
      <c r="J20" s="44">
        <f>SUM(K20:N20)</f>
        <v>2570</v>
      </c>
      <c r="K20" s="44">
        <f t="shared" si="0"/>
        <v>1346</v>
      </c>
      <c r="L20" s="44">
        <f t="shared" si="0"/>
        <v>139</v>
      </c>
      <c r="M20" s="44">
        <f t="shared" si="0"/>
        <v>435</v>
      </c>
      <c r="N20" s="44">
        <f>SUM(O20:Q20)</f>
        <v>650</v>
      </c>
      <c r="O20" s="44">
        <f t="shared" si="0"/>
        <v>164</v>
      </c>
      <c r="P20" s="44">
        <f t="shared" si="0"/>
        <v>414</v>
      </c>
      <c r="Q20" s="44">
        <f t="shared" si="0"/>
        <v>72</v>
      </c>
      <c r="R20" s="44">
        <f t="shared" si="0"/>
        <v>15</v>
      </c>
      <c r="S20" s="44">
        <f>SUM(R20+J20)</f>
        <v>2585</v>
      </c>
      <c r="T20" s="44">
        <f t="shared" si="0"/>
        <v>92</v>
      </c>
      <c r="U20" s="44">
        <f t="shared" si="0"/>
        <v>1744</v>
      </c>
      <c r="V20" s="44">
        <f t="shared" si="0"/>
        <v>617</v>
      </c>
      <c r="W20" s="44">
        <f t="shared" si="0"/>
        <v>1</v>
      </c>
      <c r="X20" s="44">
        <f t="shared" si="0"/>
        <v>25</v>
      </c>
      <c r="Y20" s="44">
        <f>SUM(E20+G20-S20-T20)</f>
        <v>1662</v>
      </c>
      <c r="Z20" s="44">
        <f t="shared" si="0"/>
        <v>440</v>
      </c>
    </row>
    <row r="21" spans="1:26" s="84" customFormat="1" ht="16.5" customHeight="1">
      <c r="A21" s="85">
        <v>1.1000000000000001</v>
      </c>
      <c r="B21" s="684" t="s">
        <v>33</v>
      </c>
      <c r="C21" s="684"/>
      <c r="D21" s="684"/>
      <c r="E21" s="83">
        <f>SUM(Աջափնյակ!E21+Արաբկիր!E21+Արագածոտն!E21+Արմավիր!E21+Ավան!E21+Էրեբունի!E21+Գեղարք!E21+կենտրոն!E21+Մալաթիա!E21+լոռի!E21+Շենգավիթ!E21+Շիրակ!E21+Սյունիք!E21+Տավուշ!E21+Կոտայք!E21+Արարատ!E21+'Երևանի քաղ'!E21+Հյուսիս.քաղ!E21+Հարավ.քաղ!E21)</f>
        <v>157</v>
      </c>
      <c r="F21" s="200">
        <f>SUM(Աջափնյակ!F21+Արաբկիր!F21+Արագածոտն!F21+Արմավիր!F21+Ավան!F21+Էրեբունի!F21+Գեղարք!F21+կենտրոն!F21+Մալաթիա!F21+լոռի!F21+Շենգավիթ!F21+Շիրակ!F21+Սյունիք!F21+Տավուշ!F21+Կոտայք!F21+Արարատ!F21+'Երևանի քաղ'!F21+Հյուսիս.քաղ!F21+Հարավ.քաղ!F21)</f>
        <v>486</v>
      </c>
      <c r="G21" s="200">
        <f>SUM(Աջափնյակ!G21+Արաբկիր!G21+Արագածոտն!G21+Արմավիր!G21+Ավան!G21+Էրեբունի!G21+Գեղարք!G21+կենտրոն!G21+Մալաթիա!G21+լոռի!G21+Շենգավիթ!G21+Շիրակ!G21+Սյունիք!G21+Տավուշ!G21+Կոտայք!G21+Արարատ!G21+'Երևանի քաղ'!G21+Հյուսիս.քաղ!G21+Հարավ.քաղ!G21)</f>
        <v>419</v>
      </c>
      <c r="H21" s="200">
        <f>SUM(Աջափնյակ!H21+Արաբկիր!H21+Արագածոտն!H21+Արմավիր!H21+Ավան!H21+Էրեբունի!H21+Գեղարք!H21+կենտրոն!H21+Մալաթիա!H21+լոռի!H21+Շենգավիթ!H21+Շիրակ!H21+Սյունիք!H21+Տավուշ!H21+Կոտայք!H21+Արարատ!H21+'Երևանի քաղ'!H21+Հյուսիս.քաղ!H21+Հարավ.քաղ!H21)</f>
        <v>61</v>
      </c>
      <c r="I21" s="200">
        <f>SUM(Աջափնյակ!I21+Արաբկիր!I21+Արագածոտն!I21+Արմավիր!I21+Ավան!I21+Էրեբունի!I21+Գեղարք!I21+կենտրոն!I21+Մալաթիա!I21+լոռի!I21+Շենգավիթ!I21+Շիրակ!I21+Սյունիք!I21+Տավուշ!I21+Կոտայք!I21+Արարատ!I21+'Երևանի քաղ'!I21+Հյուսիս.քաղ!I21+Հարավ.քաղ!I21)</f>
        <v>6</v>
      </c>
      <c r="J21" s="201">
        <f>SUM(Աջափնյակ!J21+Արաբկիր!J21+Արագածոտն!J21+Արմավիր!J21+Ավան!J21+Էրեբունի!J21+Գեղարք!J21+կենտրոն!J21+Մալաթիա!J21+լոռի!J21+Շենգավիթ!J21+Շիրակ!J21+Սյունիք!J21+Տավուշ!J21+Կոտայք!J21+Արարատ!J21+'Երևանի քաղ'!J21+Հյուսիս.քաղ!J21+Հարավ.քաղ!J21)</f>
        <v>377</v>
      </c>
      <c r="K21" s="200">
        <f>SUM(Աջափնյակ!K21+Արաբկիր!K21+Արագածոտն!K21+Արմավիր!K21+Ավան!K21+Էրեբունի!K21+Գեղարք!K21+կենտրոն!K21+Մալաթիա!K21+լոռի!K21+Շենգավիթ!K21+Շիրակ!K21+Սյունիք!K21+Տավուշ!K21+Կոտայք!K21+Արարատ!K21+'Երևանի քաղ'!K21+Հյուսիս.քաղ!K21+Հարավ.քաղ!K21)</f>
        <v>204</v>
      </c>
      <c r="L21" s="200">
        <f>SUM(Աջափնյակ!L21+Արաբկիր!L21+Արագածոտն!L21+Արմավիր!L21+Ավան!L21+Էրեբունի!L21+Գեղարք!L21+կենտրոն!L21+Մալաթիա!L21+լոռի!L21+Շենգավիթ!L21+Շիրակ!L21+Սյունիք!L21+Տավուշ!L21+Կոտայք!L21+Արարատ!L21+'Երևանի քաղ'!L21+Հյուսիս.քաղ!L21+Հարավ.քաղ!L21)</f>
        <v>23</v>
      </c>
      <c r="M21" s="200">
        <f>SUM(Աջափնյակ!M21+Արաբկիր!M21+Արագածոտն!M21+Արմավիր!M21+Ավան!M21+Էրեբունի!M21+Գեղարք!M21+կենտրոն!M21+Մալաթիա!M21+լոռի!M21+Շենգավիթ!M21+Շիրակ!M21+Սյունիք!M21+Տավուշ!M21+Կոտայք!M21+Արարատ!M21+'Երևանի քաղ'!M21+Հյուսիս.քաղ!M21+Հարավ.քաղ!M21)</f>
        <v>73</v>
      </c>
      <c r="N21" s="201">
        <f>SUM(Աջափնյակ!N21+Արաբկիր!N21+Արագածոտն!N21+Արմավիր!N21+Ավան!N21+Էրեբունի!N21+Գեղարք!N21+կենտրոն!N21+Մալաթիա!N21+լոռի!N21+Շենգավիթ!N21+Շիրակ!N21+Սյունիք!N21+Տավուշ!N21+Կոտայք!N21+Արարատ!N21+'Երևանի քաղ'!N21+Հյուսիս.քաղ!N21+Հարավ.քաղ!N21)</f>
        <v>77</v>
      </c>
      <c r="O21" s="200">
        <f>SUM(Աջափնյակ!O21+Արաբկիր!O21+Արագածոտն!O21+Արմավիր!O21+Ավան!O21+Էրեբունի!O21+Գեղարք!O21+կենտրոն!O21+Մալաթիա!O21+լոռի!O21+Շենգավիթ!O21+Շիրակ!O21+Սյունիք!O21+Տավուշ!O21+Կոտայք!O21+Արարատ!O21+'Երևանի քաղ'!O21+Հյուսիս.քաղ!O21+Հարավ.քաղ!O21)</f>
        <v>10</v>
      </c>
      <c r="P21" s="200">
        <f>SUM(Աջափնյակ!P21+Արաբկիր!P21+Արագածոտն!P21+Արմավիր!P21+Ավան!P21+Էրեբունի!P21+Գեղարք!P21+կենտրոն!P21+Մալաթիա!P21+լոռի!P21+Շենգավիթ!P21+Շիրակ!P21+Սյունիք!P21+Տավուշ!P21+Կոտայք!P21+Արարատ!P21+'Երևանի քաղ'!P21+Հյուսիս.քաղ!P21+Հարավ.քաղ!P21)</f>
        <v>52</v>
      </c>
      <c r="Q21" s="200">
        <f>SUM(Աջափնյակ!Q21+Արաբկիր!Q21+Արագածոտն!Q21+Արմավիր!Q21+Ավան!Q21+Էրեբունի!Q21+Գեղարք!Q21+կենտրոն!Q21+Մալաթիա!Q21+լոռի!Q21+Շենգավիթ!Q21+Շիրակ!Q21+Սյունիք!Q21+Տավուշ!Q21+Կոտայք!Q21+Արարատ!Q21+'Երևանի քաղ'!Q21+Հյուսիս.քաղ!Q21+Հարավ.քաղ!Q21)</f>
        <v>15</v>
      </c>
      <c r="R21" s="200">
        <f>SUM(Աջափնյակ!R21+Արաբկիր!R21+Արագածոտն!R21+Արմավիր!R21+Ավան!R21+Էրեբունի!R21+Գեղարք!R21+կենտրոն!R21+Մալաթիա!R21+լոռի!R21+Շենգավիթ!R21+Շիրակ!R21+Սյունիք!R21+Տավուշ!R21+Կոտայք!R21+Արարատ!R21+'Երևանի քաղ'!R21+Հյուսիս.քաղ!R21+Հարավ.քաղ!R21)</f>
        <v>5</v>
      </c>
      <c r="S21" s="90">
        <f>SUM(R21+J21)</f>
        <v>382</v>
      </c>
      <c r="T21" s="88">
        <f>SUM(Հարավ.քաղ!T21+Հյուսիս.քաղ!T21+'Երևանի քաղ'!T21+Արարատ!T21+Կոտայք!T21+Տավուշ!T21+լոռի!T21+Սյունիք!T21+Շիրակ!T21+Շենգավիթ!T21+Մալաթիա!T21+կենտրոն!T21+Գեղարք!T21+Էրեբունի!T21+Ավան!T21+Արմավիր!T21+Արագածոտն!T21+Արաբկիր!T21+Աջափնյակ!T21)</f>
        <v>7</v>
      </c>
      <c r="U21" s="88">
        <f>SUM(Հարավ.քաղ!U21+Հյուսիս.քաղ!U21+'Երևանի քաղ'!U21+Արարատ!U21+Կոտայք!U21+Տավուշ!U21+լոռի!U21+Սյունիք!U21+Շիրակ!U21+Շենգավիթ!U21+Մալաթիա!U21+կենտրոն!U21+Գեղարք!U21+Էրեբունի!U21+Ավան!U21+Արմավիր!U21+Արագածոտն!U21+Արաբկիր!U21+Աջափնյակ!U21)</f>
        <v>269</v>
      </c>
      <c r="V21" s="88">
        <f>SUM(Հարավ.քաղ!V21+Հյուսիս.քաղ!V21+'Երևանի քաղ'!V21+Արարատ!V21+Կոտայք!V21+Տավուշ!V21+լոռի!V21+Սյունիք!V21+Շիրակ!V21+Շենգավիթ!V21+Մալաթիա!V21+կենտրոն!V21+Գեղարք!V21+Էրեբունի!V21+Ավան!V21+Արմավիր!V21+Արագածոտն!V21+Արաբկիր!V21+Աջափնյակ!V21)</f>
        <v>72</v>
      </c>
      <c r="W21" s="88">
        <f>SUM(Հարավ.քաղ!W21+Հյուսիս.քաղ!W21+'Երևանի քաղ'!W21+Արարատ!W21+Կոտայք!W21+Տավուշ!W21+լոռի!W21+Սյունիք!W21+Շիրակ!W21+Շենգավիթ!W21+Մալաթիա!W21+կենտրոն!W21+Գեղարք!W21+Էրեբունի!W21+Ավան!W21+Արմավիր!W21+Արագածոտն!W21+Արաբկիր!W21+Աջափնյակ!W21)</f>
        <v>0</v>
      </c>
      <c r="X21" s="88">
        <f>SUM(Հարավ.քաղ!X21+Հյուսիս.քաղ!X21+'Երևանի քաղ'!X21+Արարատ!X21+Կոտայք!X21+Տավուշ!X21+լոռի!X21+Սյունիք!X21+Շիրակ!X21+Շենգավիթ!X21+Մալաթիա!X21+կենտրոն!X21+Գեղարք!X21+Էրեբունի!X21+Ավան!X21+Արմավիր!X21+Արագածոտն!X21+Արաբկիր!X21+Աջափնյակ!X21)</f>
        <v>2</v>
      </c>
      <c r="Y21" s="90">
        <f t="shared" ref="Y21:Y84" si="1">SUM(E21+G21-S21-T21)</f>
        <v>187</v>
      </c>
      <c r="Z21" s="88">
        <f>SUM(Հարավ.քաղ!Z21+Հյուսիս.քաղ!Z21+'Երևանի քաղ'!Z21+Արարատ!Z21+Կոտայք!Z21+Տավուշ!Z21+լոռի!Z21+Սյունիք!Z21+Շիրակ!Z21+Շենգավիթ!Z21+Մալաթիա!Z21+կենտրոն!Z21+Գեղարք!Z21+Էրեբունի!Z21+Ավան!Z21+Արմավիր!Z21+Արագածոտն!Z21+Արաբկիր!Z21+Աջափնյակ!Z21)</f>
        <v>39</v>
      </c>
    </row>
    <row r="22" spans="1:26" s="84" customFormat="1" ht="16.5" customHeight="1">
      <c r="A22" s="86" t="s">
        <v>34</v>
      </c>
      <c r="B22" s="685" t="s">
        <v>35</v>
      </c>
      <c r="C22" s="685"/>
      <c r="D22" s="685"/>
      <c r="E22" s="200">
        <f>SUM(Աջափնյակ!E22+Արաբկիր!E22+Արագածոտն!E22+Արմավիր!E22+Ավան!E22+Էրեբունի!E22+Գեղարք!E22+կենտրոն!E22+Մալաթիա!E22+լոռի!E22+Շենգավիթ!E22+Շիրակ!E22+Սյունիք!E22+Տավուշ!E22+Կոտայք!E22+Արարատ!E22+'Երևանի քաղ'!E22+Հյուսիս.քաղ!E22+Հարավ.քաղ!E22)</f>
        <v>100</v>
      </c>
      <c r="F22" s="200">
        <f>SUM(Աջափնյակ!F22+Արաբկիր!F22+Արագածոտն!F22+Արմավիր!F22+Ավան!F22+Էրեբունի!F22+Գեղարք!F22+կենտրոն!F22+Մալաթիա!F22+լոռի!F22+Շենգավիթ!F22+Շիրակ!F22+Սյունիք!F22+Տավուշ!F22+Կոտայք!F22+Արարատ!F22+'Երևանի քաղ'!F22+Հյուսիս.քաղ!F22+Հարավ.քաղ!F22)</f>
        <v>342</v>
      </c>
      <c r="G22" s="200">
        <f>SUM(Աջափնյակ!G22+Արաբկիր!G22+Արագածոտն!G22+Արմավիր!G22+Ավան!G22+Էրեբունի!G22+Գեղարք!G22+կենտրոն!G22+Մալաթիա!G22+լոռի!G22+Շենգավիթ!G22+Շիրակ!G22+Սյունիք!G22+Տավուշ!G22+Կոտայք!G22+Արարատ!G22+'Երևանի քաղ'!G22+Հյուսիս.քաղ!G22+Հարավ.քաղ!G22)</f>
        <v>308</v>
      </c>
      <c r="H22" s="200">
        <f>SUM(Աջափնյակ!H22+Արաբկիր!H22+Արագածոտն!H22+Արմավիր!H22+Ավան!H22+Էրեբունի!H22+Գեղարք!H22+կենտրոն!H22+Մալաթիա!H22+լոռի!H22+Շենգավիթ!H22+Շիրակ!H22+Սյունիք!H22+Տավուշ!H22+Կոտայք!H22+Արարատ!H22+'Երևանի քաղ'!H22+Հյուսիս.քաղ!H22+Հարավ.քաղ!H22)</f>
        <v>30</v>
      </c>
      <c r="I22" s="200">
        <f>SUM(Աջափնյակ!I22+Արաբկիր!I22+Արագածոտն!I22+Արմավիր!I22+Ավան!I22+Էրեբունի!I22+Գեղարք!I22+կենտրոն!I22+Մալաթիա!I22+լոռի!I22+Շենգավիթ!I22+Շիրակ!I22+Սյունիք!I22+Տավուշ!I22+Կոտայք!I22+Արարատ!I22+'Երևանի քաղ'!I22+Հյուսիս.քաղ!I22+Հարավ.քաղ!I22)</f>
        <v>4</v>
      </c>
      <c r="J22" s="201">
        <f>SUM(Աջափնյակ!J22+Արաբկիր!J22+Արագածոտն!J22+Արմավիր!J22+Ավան!J22+Էրեբունի!J22+Գեղարք!J22+կենտրոն!J22+Մալաթիա!J22+լոռի!J22+Շենգավիթ!J22+Շիրակ!J22+Սյունիք!J22+Տավուշ!J22+Կոտայք!J22+Արարատ!J22+'Երևանի քաղ'!J22+Հյուսիս.քաղ!J22+Հարավ.քաղ!J22)</f>
        <v>269</v>
      </c>
      <c r="K22" s="200">
        <f>SUM(Աջափնյակ!K22+Արաբկիր!K22+Արագածոտն!K22+Արմավիր!K22+Ավան!K22+Էրեբունի!K22+Գեղարք!K22+կենտրոն!K22+Մալաթիա!K22+լոռի!K22+Շենգավիթ!K22+Շիրակ!K22+Սյունիք!K22+Տավուշ!K22+Կոտայք!K22+Արարատ!K22+'Երևանի քաղ'!K22+Հյուսիս.քաղ!K22+Հարավ.քաղ!K22)</f>
        <v>164</v>
      </c>
      <c r="L22" s="200">
        <f>SUM(Աջափնյակ!L22+Արաբկիր!L22+Արագածոտն!L22+Արմավիր!L22+Ավան!L22+Էրեբունի!L22+Գեղարք!L22+կենտրոն!L22+Մալաթիա!L22+լոռի!L22+Շենգավիթ!L22+Շիրակ!L22+Սյունիք!L22+Տավուշ!L22+Կոտայք!L22+Արարատ!L22+'Երևանի քաղ'!L22+Հյուսիս.քաղ!L22+Հարավ.քաղ!L22)</f>
        <v>7</v>
      </c>
      <c r="M22" s="200">
        <f>SUM(Աջափնյակ!M22+Արաբկիր!M22+Արագածոտն!M22+Արմավիր!M22+Ավան!M22+Էրեբունի!M22+Գեղարք!M22+կենտրոն!M22+Մալաթիա!M22+լոռի!M22+Շենգավիթ!M22+Շիրակ!M22+Սյունիք!M22+Տավուշ!M22+Կոտայք!M22+Արարատ!M22+'Երևանի քաղ'!M22+Հյուսիս.քաղ!M22+Հարավ.քաղ!M22)</f>
        <v>51</v>
      </c>
      <c r="N22" s="201">
        <f>SUM(Աջափնյակ!N22+Արաբկիր!N22+Արագածոտն!N22+Արմավիր!N22+Ավան!N22+Էրեբունի!N22+Գեղարք!N22+կենտրոն!N22+Մալաթիա!N22+լոռի!N22+Շենգավիթ!N22+Շիրակ!N22+Սյունիք!N22+Տավուշ!N22+Կոտայք!N22+Արարատ!N22+'Երևանի քաղ'!N22+Հյուսիս.քաղ!N22+Հարավ.քաղ!N22)</f>
        <v>47</v>
      </c>
      <c r="O22" s="200">
        <f>SUM(Աջափնյակ!O22+Արաբկիր!O22+Արագածոտն!O22+Արմավիր!O22+Ավան!O22+Էրեբունի!O22+Գեղարք!O22+կենտրոն!O22+Մալաթիա!O22+լոռի!O22+Շենգավիթ!O22+Շիրակ!O22+Սյունիք!O22+Տավուշ!O22+Կոտայք!O22+Արարատ!O22+'Երևանի քաղ'!O22+Հյուսիս.քաղ!O22+Հարավ.քաղ!O22)</f>
        <v>13</v>
      </c>
      <c r="P22" s="200">
        <f>SUM(Աջափնյակ!P22+Արաբկիր!P22+Արագածոտն!P22+Արմավիր!P22+Ավան!P22+Էրեբունի!P22+Գեղարք!P22+կենտրոն!P22+Մալաթիա!P22+լոռի!P22+Շենգավիթ!P22+Շիրակ!P22+Սյունիք!P22+Տավուշ!P22+Կոտայք!P22+Արարատ!P22+'Երևանի քաղ'!P22+Հյուսիս.քաղ!P22+Հարավ.քաղ!P22)</f>
        <v>25</v>
      </c>
      <c r="Q22" s="200">
        <f>SUM(Աջափնյակ!Q22+Արաբկիր!Q22+Արագածոտն!Q22+Արմավիր!Q22+Ավան!Q22+Էրեբունի!Q22+Գեղարք!Q22+կենտրոն!Q22+Մալաթիա!Q22+լոռի!Q22+Շենգավիթ!Q22+Շիրակ!Q22+Սյունիք!Q22+Տավուշ!Q22+Կոտայք!Q22+Արարատ!Q22+'Երևանի քաղ'!Q22+Հյուսիս.քաղ!Q22+Հարավ.քաղ!Q22)</f>
        <v>9</v>
      </c>
      <c r="R22" s="200">
        <f>SUM(Աջափնյակ!R22+Արաբկիր!R22+Արագածոտն!R22+Արմավիր!R22+Ավան!R22+Էրեբունի!R22+Գեղարք!R22+կենտրոն!R22+Մալաթիա!R22+լոռի!R22+Շենգավիթ!R22+Շիրակ!R22+Սյունիք!R22+Տավուշ!R22+Կոտայք!R22+Արարատ!R22+'Երևանի քաղ'!R22+Հյուսիս.քաղ!R22+Հարավ.քաղ!R22)</f>
        <v>5</v>
      </c>
      <c r="S22" s="95">
        <f t="shared" ref="S22:S37" si="2">SUM(R22+J22)</f>
        <v>274</v>
      </c>
      <c r="T22" s="96">
        <f>SUM(Հարավ.քաղ!T22+Հյուսիս.քաղ!T22+'Երևանի քաղ'!T22+Արարատ!T22+Կոտայք!T22+Տավուշ!T22+լոռի!T22+Սյունիք!T22+Շիրակ!T22+Շենգավիթ!T22+Մալաթիա!T22+կենտրոն!T22+Գեղարք!T22+Էրեբունի!T22+Ավան!T22+Արմավիր!T22+Արագածոտն!T22+Արաբկիր!T22+Աջափնյակ!T22)</f>
        <v>5</v>
      </c>
      <c r="U22" s="96">
        <f>SUM(Հարավ.քաղ!U22+Հյուսիս.քաղ!U22+'Երևանի քաղ'!U22+Արարատ!U22+Կոտայք!U22+Տավուշ!U22+լոռի!U22+Սյունիք!U22+Շիրակ!U22+Շենգավիթ!U22+Մալաթիա!U22+կենտրոն!U22+Գեղարք!U22+Էրեբունի!U22+Ավան!U22+Արմավիր!U22+Արագածոտն!U22+Արաբկիր!U22+Աջափնյակ!U22)</f>
        <v>179</v>
      </c>
      <c r="V22" s="96">
        <f>SUM(Հարավ.քաղ!V22+Հյուսիս.քաղ!V22+'Երևանի քաղ'!V22+Արարատ!V22+Կոտայք!V22+Տավուշ!V22+լոռի!V22+Սյունիք!V22+Շիրակ!V22+Շենգավիթ!V22+Մալաթիա!V22+կենտրոն!V22+Գեղարք!V22+Էրեբունի!V22+Ավան!V22+Արմավիր!V22+Արագածոտն!V22+Արաբկիր!V22+Աջափնյակ!V22)</f>
        <v>73</v>
      </c>
      <c r="W22" s="96">
        <f>SUM(Հարավ.քաղ!W22+Հյուսիս.քաղ!W22+'Երևանի քաղ'!W22+Արարատ!W22+Կոտայք!W22+Տավուշ!W22+լոռի!W22+Սյունիք!W22+Շիրակ!W22+Շենգավիթ!W22+Մալաթիա!W22+կենտրոն!W22+Գեղարք!W22+Էրեբունի!W22+Ավան!W22+Արմավիր!W22+Արագածոտն!W22+Արաբկիր!W22+Աջափնյակ!W22)</f>
        <v>0</v>
      </c>
      <c r="X22" s="96">
        <f>SUM(Հարավ.քաղ!X22+Հյուսիս.քաղ!X22+'Երևանի քաղ'!X22+Արարատ!X22+Կոտայք!X22+Տավուշ!X22+լոռի!X22+Սյունիք!X22+Շիրակ!X22+Շենգավիթ!X22+Մալաթիա!X22+կենտրոն!X22+Գեղարք!X22+Էրեբունի!X22+Ավան!X22+Արմավիր!X22+Արագածոտն!X22+Արաբկիր!X22+Աջափնյակ!X22)</f>
        <v>1</v>
      </c>
      <c r="Y22" s="103">
        <f>SUM(Հարավ.քաղ!Y22+Հյուսիս.քաղ!Y22+'Երևանի քաղ'!Y22+Արարատ!Y22+Կոտայք!Y22+Տավուշ!Y22+լոռի!Y22+Սյունիք!Y22+Շիրակ!Y22+Շենգավիթ!Y22+Մալաթիա!Y22+կենտրոն!Y22+Գեղարք!Y22+Էրեբունի!Y22+Ավան!Y22+Արմավիր!Y22+Արագածոտն!Y22+Արաբկիր!Y22+Աջափնյակ!Y22)</f>
        <v>129</v>
      </c>
      <c r="Z22" s="96">
        <f>SUM(Հարավ.քաղ!Z22+Հյուսիս.քաղ!Z22+'Երևանի քաղ'!Z22+Արարատ!Z22+Կոտայք!Z22+Տավուշ!Z22+լոռի!Z22+Սյունիք!Z22+Շիրակ!Z22+Շենգավիթ!Z22+Մալաթիա!Z22+կենտրոն!Z22+Գեղարք!Z22+Էրեբունի!Z22+Ավան!Z22+Արմավիր!Z22+Արագածոտն!Z22+Արաբկիր!Z22+Աջափնյակ!Z22)</f>
        <v>17</v>
      </c>
    </row>
    <row r="23" spans="1:26" s="84" customFormat="1" ht="18.75" customHeight="1">
      <c r="A23" s="87" t="s">
        <v>36</v>
      </c>
      <c r="B23" s="685" t="s">
        <v>37</v>
      </c>
      <c r="C23" s="685"/>
      <c r="D23" s="685"/>
      <c r="E23" s="200">
        <f>SUM(Աջափնյակ!E23+Արաբկիր!E23+Արագածոտն!E23+Արմավիր!E23+Ավան!E23+Էրեբունի!E23+Գեղարք!E23+կենտրոն!E23+Մալաթիա!E23+լոռի!E23+Շենգավիթ!E23+Շիրակ!E23+Սյունիք!E23+Տավուշ!E23+Կոտայք!E23+Արարատ!E23+'Երևանի քաղ'!E23+Հյուսիս.քաղ!E23+Հարավ.քաղ!E23)</f>
        <v>12</v>
      </c>
      <c r="F23" s="200">
        <f>SUM(Աջափնյակ!F23+Արաբկիր!F23+Արագածոտն!F23+Արմավիր!F23+Ավան!F23+Էրեբունի!F23+Գեղարք!F23+կենտրոն!F23+Մալաթիա!F23+լոռի!F23+Շենգավիթ!F23+Շիրակ!F23+Սյունիք!F23+Տավուշ!F23+Կոտայք!F23+Արարատ!F23+'Երևանի քաղ'!F23+Հյուսիս.քաղ!F23+Հարավ.քաղ!F23)</f>
        <v>77</v>
      </c>
      <c r="G23" s="200">
        <f>SUM(Աջափնյակ!G23+Արաբկիր!G23+Արագածոտն!G23+Արմավիր!G23+Ավան!G23+Էրեբունի!G23+Գեղարք!G23+կենտրոն!G23+Մալաթիա!G23+լոռի!G23+Շենգավիթ!G23+Շիրակ!G23+Սյունիք!G23+Տավուշ!G23+Կոտայք!G23+Արարատ!G23+'Երևանի քաղ'!G23+Հյուսիս.քաղ!G23+Հարավ.քաղ!G23)</f>
        <v>73</v>
      </c>
      <c r="H23" s="200">
        <f>SUM(Աջափնյակ!H23+Արաբկիր!H23+Արագածոտն!H23+Արմավիր!H23+Ավան!H23+Էրեբունի!H23+Գեղարք!H23+կենտրոն!H23+Մալաթիա!H23+լոռի!H23+Շենգավիթ!H23+Շիրակ!H23+Սյունիք!H23+Տավուշ!H23+Կոտայք!H23+Արարատ!H23+'Երևանի քաղ'!H23+Հյուսիս.քաղ!H23+Հարավ.քաղ!H23)</f>
        <v>3</v>
      </c>
      <c r="I23" s="200">
        <f>SUM(Աջափնյակ!I23+Արաբկիր!I23+Արագածոտն!I23+Արմավիր!I23+Ավան!I23+Էրեբունի!I23+Գեղարք!I23+կենտրոն!I23+Մալաթիա!I23+լոռի!I23+Շենգավիթ!I23+Շիրակ!I23+Սյունիք!I23+Տավուշ!I23+Կոտայք!I23+Արարատ!I23+'Երևանի քաղ'!I23+Հյուսիս.քաղ!I23+Հարավ.քաղ!I23)</f>
        <v>1</v>
      </c>
      <c r="J23" s="201">
        <f>SUM(Աջափնյակ!J23+Արաբկիր!J23+Արագածոտն!J23+Արմավիր!J23+Ավան!J23+Էրեբունի!J23+Գեղարք!J23+կենտրոն!J23+Մալաթիա!J23+լոռի!J23+Շենգավիթ!J23+Շիրակ!J23+Սյունիք!J23+Տավուշ!J23+Կոտայք!J23+Արարատ!J23+'Երևանի քաղ'!J23+Հյուսիս.քաղ!J23+Հարավ.քաղ!J23)</f>
        <v>66</v>
      </c>
      <c r="K23" s="200">
        <f>SUM(Աջափնյակ!K23+Արաբկիր!K23+Արագածոտն!K23+Արմավիր!K23+Ավան!K23+Էրեբունի!K23+Գեղարք!K23+կենտրոն!K23+Մալաթիա!K23+լոռի!K23+Շենգավիթ!K23+Շիրակ!K23+Սյունիք!K23+Տավուշ!K23+Կոտայք!K23+Արարատ!K23+'Երևանի քաղ'!K23+Հյուսիս.քաղ!K23+Հարավ.քաղ!K23)</f>
        <v>56</v>
      </c>
      <c r="L23" s="200">
        <f>SUM(Աջափնյակ!L23+Արաբկիր!L23+Արագածոտն!L23+Արմավիր!L23+Ավան!L23+Էրեբունի!L23+Գեղարք!L23+կենտրոն!L23+Մալաթիա!L23+լոռի!L23+Շենգավիթ!L23+Շիրակ!L23+Սյունիք!L23+Տավուշ!L23+Կոտայք!L23+Արարատ!L23+'Երևանի քաղ'!L23+Հյուսիս.քաղ!L23+Հարավ.քաղ!L23)</f>
        <v>2</v>
      </c>
      <c r="M23" s="200">
        <f>SUM(Աջափնյակ!M23+Արաբկիր!M23+Արագածոտն!M23+Արմավիր!M23+Ավան!M23+Էրեբունի!M23+Գեղարք!M23+կենտրոն!M23+Մալաթիա!M23+լոռի!M23+Շենգավիթ!M23+Շիրակ!M23+Սյունիք!M23+Տավուշ!M23+Կոտայք!M23+Արարատ!M23+'Երևանի քաղ'!M23+Հյուսիս.քաղ!M23+Հարավ.քաղ!M23)</f>
        <v>4</v>
      </c>
      <c r="N23" s="201">
        <f>SUM(Աջափնյակ!N23+Արաբկիր!N23+Արագածոտն!N23+Արմավիր!N23+Ավան!N23+Էրեբունի!N23+Գեղարք!N23+կենտրոն!N23+Մալաթիա!N23+լոռի!N23+Շենգավիթ!N23+Շիրակ!N23+Սյունիք!N23+Տավուշ!N23+Կոտայք!N23+Արարատ!N23+'Երևանի քաղ'!N23+Հյուսիս.քաղ!N23+Հարավ.քաղ!N23)</f>
        <v>4</v>
      </c>
      <c r="O23" s="200">
        <f>SUM(Աջափնյակ!O23+Արաբկիր!O23+Արագածոտն!O23+Արմավիր!O23+Ավան!O23+Էրեբունի!O23+Գեղարք!O23+կենտրոն!O23+Մալաթիա!O23+լոռի!O23+Շենգավիթ!O23+Շիրակ!O23+Սյունիք!O23+Տավուշ!O23+Կոտայք!O23+Արարատ!O23+'Երևանի քաղ'!O23+Հյուսիս.քաղ!O23+Հարավ.քաղ!O23)</f>
        <v>0</v>
      </c>
      <c r="P23" s="200">
        <f>SUM(Աջափնյակ!P23+Արաբկիր!P23+Արագածոտն!P23+Արմավիր!P23+Ավան!P23+Էրեբունի!P23+Գեղարք!P23+կենտրոն!P23+Մալաթիա!P23+լոռի!P23+Շենգավիթ!P23+Շիրակ!P23+Սյունիք!P23+Տավուշ!P23+Կոտայք!P23+Արարատ!P23+'Երևանի քաղ'!P23+Հյուսիս.քաղ!P23+Հարավ.քաղ!P23)</f>
        <v>4</v>
      </c>
      <c r="Q23" s="200">
        <f>SUM(Աջափնյակ!Q23+Արաբկիր!Q23+Արագածոտն!Q23+Արմավիր!Q23+Ավան!Q23+Էրեբունի!Q23+Գեղարք!Q23+կենտրոն!Q23+Մալաթիա!Q23+լոռի!Q23+Շենգավիթ!Q23+Շիրակ!Q23+Սյունիք!Q23+Տավուշ!Q23+Կոտայք!Q23+Արարատ!Q23+'Երևանի քաղ'!Q23+Հյուսիս.քաղ!Q23+Հարավ.քաղ!Q23)</f>
        <v>0</v>
      </c>
      <c r="R23" s="200">
        <f>SUM(Աջափնյակ!R23+Արաբկիր!R23+Արագածոտն!R23+Արմավիր!R23+Ավան!R23+Էրեբունի!R23+Գեղարք!R23+կենտրոն!R23+Մալաթիա!R23+լոռի!R23+Շենգավիթ!R23+Շիրակ!R23+Սյունիք!R23+Տավուշ!R23+Կոտայք!R23+Արարատ!R23+'Երևանի քաղ'!R23+Հյուսիս.քաղ!R23+Հարավ.քաղ!R23)</f>
        <v>1</v>
      </c>
      <c r="S23" s="95">
        <f t="shared" si="2"/>
        <v>67</v>
      </c>
      <c r="T23" s="96">
        <f>SUM(Հարավ.քաղ!T23+Հյուսիս.քաղ!T23+'Երևանի քաղ'!T23+Արարատ!T23+Կոտայք!T23+Տավուշ!T23+լոռի!T23+Սյունիք!T23+Շիրակ!T23+Շենգավիթ!T23+Մալաթիա!T23+կենտրոն!T23+Գեղարք!T23+Էրեբունի!T23+Ավան!T23+Արմավիր!T23+Արագածոտն!T23+Արաբկիր!T23+Աջափնյակ!T23)</f>
        <v>0</v>
      </c>
      <c r="U23" s="96">
        <f>SUM(Հարավ.քաղ!U23+Հյուսիս.քաղ!U23+'Երևանի քաղ'!U23+Արարատ!U23+Կոտայք!U23+Տավուշ!U23+լոռի!U23+Սյունիք!U23+Շիրակ!U23+Շենգավիթ!U23+Մալաթիա!U23+կենտրոն!U23+Գեղարք!U23+Էրեբունի!U23+Ավան!U23+Արմավիր!U23+Արագածոտն!U23+Արաբկիր!U23+Աջափնյակ!U23)</f>
        <v>56</v>
      </c>
      <c r="V23" s="96">
        <f>SUM(Հարավ.քաղ!V23+Հյուսիս.քաղ!V23+'Երևանի քաղ'!V23+Արարատ!V23+Կոտայք!V23+Տավուշ!V23+լոռի!V23+Սյունիք!V23+Շիրակ!V23+Շենգավիթ!V23+Մալաթիա!V23+կենտրոն!V23+Գեղարք!V23+Էրեբունի!V23+Ավան!V23+Արմավիր!V23+Արագածոտն!V23+Արաբկիր!V23+Աջափնյակ!V23)</f>
        <v>10</v>
      </c>
      <c r="W23" s="96">
        <f>SUM(Հարավ.քաղ!W23+Հյուսիս.քաղ!W23+'Երևանի քաղ'!W23+Արարատ!W23+Կոտայք!W23+Տավուշ!W23+լոռի!W23+Սյունիք!W23+Շիրակ!W23+Շենգավիթ!W23+Մալաթիա!W23+կենտրոն!W23+Գեղարք!W23+Էրեբունի!W23+Ավան!W23+Արմավիր!W23+Արագածոտն!W23+Արաբկիր!W23+Աջափնյակ!W23)</f>
        <v>0</v>
      </c>
      <c r="X23" s="96">
        <f>SUM(Հարավ.քաղ!X23+Հյուսիս.քաղ!X23+'Երևանի քաղ'!X23+Արարատ!X23+Կոտայք!X23+Տավուշ!X23+լոռի!X23+Սյունիք!X23+Շիրակ!X23+Շենգավիթ!X23+Մալաթիա!X23+կենտրոն!X23+Գեղարք!X23+Էրեբունի!X23+Ավան!X23+Արմավիր!X23+Արագածոտն!X23+Արաբկիր!X23+Աջափնյակ!X23)</f>
        <v>1</v>
      </c>
      <c r="Y23" s="103">
        <f>SUM(Հարավ.քաղ!Y23+Հյուսիս.քաղ!Y23+'Երևանի քաղ'!Y23+Արարատ!Y23+Կոտայք!Y23+Տավուշ!Y23+լոռի!Y23+Սյունիք!Y23+Շիրակ!Y23+Շենգավիթ!Y23+Մալաթիա!Y23+կենտրոն!Y23+Գեղարք!Y23+Էրեբունի!Y23+Ավան!Y23+Արմավիր!Y23+Արագածոտն!Y23+Արաբկիր!Y23+Աջափնյակ!Y23)</f>
        <v>18</v>
      </c>
      <c r="Z23" s="96">
        <f>SUM(Հարավ.քաղ!Z23+Հյուսիս.քաղ!Z23+'Երևանի քաղ'!Z23+Արարատ!Z23+Կոտայք!Z23+Տավուշ!Z23+լոռի!Z23+Սյունիք!Z23+Շիրակ!Z23+Շենգավիթ!Z23+Մալաթիա!Z23+կենտրոն!Z23+Գեղարք!Z23+Էրեբունի!Z23+Ավան!Z23+Արմավիր!Z23+Արագածոտն!Z23+Արաբկիր!Z23+Աջափնյակ!Z23)</f>
        <v>2</v>
      </c>
    </row>
    <row r="24" spans="1:26" s="84" customFormat="1" ht="15.75" customHeight="1">
      <c r="A24" s="86" t="s">
        <v>38</v>
      </c>
      <c r="B24" s="685" t="s">
        <v>39</v>
      </c>
      <c r="C24" s="685"/>
      <c r="D24" s="685"/>
      <c r="E24" s="200">
        <f>SUM(Աջափնյակ!E24+Արաբկիր!E24+Արագածոտն!E24+Արմավիր!E24+Ավան!E24+Էրեբունի!E24+Գեղարք!E24+կենտրոն!E24+Մալաթիա!E24+լոռի!E24+Շենգավիթ!E24+Շիրակ!E24+Սյունիք!E24+Տավուշ!E24+Կոտայք!E24+Արարատ!E24+'Երևանի քաղ'!E24+Հյուսիս.քաղ!E24+Հարավ.քաղ!E24)</f>
        <v>33</v>
      </c>
      <c r="F24" s="200">
        <f>SUM(Աջափնյակ!F24+Արաբկիր!F24+Արագածոտն!F24+Արմավիր!F24+Ավան!F24+Էրեբունի!F24+Գեղարք!F24+կենտրոն!F24+Մալաթիա!F24+լոռի!F24+Շենգավիթ!F24+Շիրակ!F24+Սյունիք!F24+Տավուշ!F24+Կոտայք!F24+Արարատ!F24+'Երևանի քաղ'!F24+Հյուսիս.քաղ!F24+Հարավ.քաղ!F24)</f>
        <v>5</v>
      </c>
      <c r="G24" s="200">
        <f>SUM(Աջափնյակ!G24+Արաբկիր!G24+Արագածոտն!G24+Արմավիր!G24+Ավան!G24+Էրեբունի!G24+Գեղարք!G24+կենտրոն!G24+Մալաթիա!G24+լոռի!G24+Շենգավիթ!G24+Շիրակ!G24+Սյունիք!G24+Տավուշ!G24+Կոտայք!G24+Արարատ!G24+'Երևանի քաղ'!G24+Հյուսիս.քաղ!G24+Հարավ.քաղ!G24)</f>
        <v>4</v>
      </c>
      <c r="H24" s="200">
        <f>SUM(Աջափնյակ!H24+Արաբկիր!H24+Արագածոտն!H24+Արմավիր!H24+Ավան!H24+Էրեբունի!H24+Գեղարք!H24+կենտրոն!H24+Մալաթիա!H24+լոռի!H24+Շենգավիթ!H24+Շիրակ!H24+Սյունիք!H24+Տավուշ!H24+Կոտայք!H24+Արարատ!H24+'Երևանի քաղ'!H24+Հյուսիս.քաղ!H24+Հարավ.քաղ!H24)</f>
        <v>1</v>
      </c>
      <c r="I24" s="200">
        <f>SUM(Աջափնյակ!I24+Արաբկիր!I24+Արագածոտն!I24+Արմավիր!I24+Ավան!I24+Էրեբունի!I24+Գեղարք!I24+կենտրոն!I24+Մալաթիա!I24+լոռի!I24+Շենգավիթ!I24+Շիրակ!I24+Սյունիք!I24+Տավուշ!I24+Կոտայք!I24+Արարատ!I24+'Երևանի քաղ'!I24+Հյուսիս.քաղ!I24+Հարավ.քաղ!I24)</f>
        <v>0</v>
      </c>
      <c r="J24" s="201">
        <f>SUM(Աջափնյակ!J24+Արաբկիր!J24+Արագածոտն!J24+Արմավիր!J24+Ավան!J24+Էրեբունի!J24+Գեղարք!J24+կենտրոն!J24+Մալաթիա!J24+լոռի!J24+Շենգավիթ!J24+Շիրակ!J24+Սյունիք!J24+Տավուշ!J24+Կոտայք!J24+Արարատ!J24+'Երևանի քաղ'!J24+Հյուսիս.քաղ!J24+Հարավ.քաղ!J24)</f>
        <v>13</v>
      </c>
      <c r="K24" s="200">
        <f>SUM(Աջափնյակ!K24+Արաբկիր!K24+Արագածոտն!K24+Արմավիր!K24+Ավան!K24+Էրեբունի!K24+Գեղարք!K24+կենտրոն!K24+Մալաթիա!K24+լոռի!K24+Շենգավիթ!K24+Շիրակ!K24+Սյունիք!K24+Տավուշ!K24+Կոտայք!K24+Արարատ!K24+'Երևանի քաղ'!K24+Հյուսիս.քաղ!K24+Հարավ.քաղ!K24)</f>
        <v>3</v>
      </c>
      <c r="L24" s="200">
        <f>SUM(Աջափնյակ!L24+Արաբկիր!L24+Արագածոտն!L24+Արմավիր!L24+Ավան!L24+Էրեբունի!L24+Գեղարք!L24+կենտրոն!L24+Մալաթիա!L24+լոռի!L24+Շենգավիթ!L24+Շիրակ!L24+Սյունիք!L24+Տավուշ!L24+Կոտայք!L24+Արարատ!L24+'Երևանի քաղ'!L24+Հյուսիս.քաղ!L24+Հարավ.քաղ!L24)</f>
        <v>0</v>
      </c>
      <c r="M24" s="200">
        <f>SUM(Աջափնյակ!M24+Արաբկիր!M24+Արագածոտն!M24+Արմավիր!M24+Ավան!M24+Էրեբունի!M24+Գեղարք!M24+կենտրոն!M24+Մալաթիա!M24+լոռի!M24+Շենգավիթ!M24+Շիրակ!M24+Սյունիք!M24+Տավուշ!M24+Կոտայք!M24+Արարատ!M24+'Երևանի քաղ'!M24+Հյուսիս.քաղ!M24+Հարավ.քաղ!M24)</f>
        <v>2</v>
      </c>
      <c r="N24" s="201">
        <f>SUM(Աջափնյակ!N24+Արաբկիր!N24+Արագածոտն!N24+Արմավիր!N24+Ավան!N24+Էրեբունի!N24+Գեղարք!N24+կենտրոն!N24+Մալաթիա!N24+լոռի!N24+Շենգավիթ!N24+Շիրակ!N24+Սյունիք!N24+Տավուշ!N24+Կոտայք!N24+Արարատ!N24+'Երևանի քաղ'!N24+Հյուսիս.քաղ!N24+Հարավ.քաղ!N24)</f>
        <v>8</v>
      </c>
      <c r="O24" s="200">
        <f>SUM(Աջափնյակ!O24+Արաբկիր!O24+Արագածոտն!O24+Արմավիր!O24+Ավան!O24+Էրեբունի!O24+Գեղարք!O24+կենտրոն!O24+Մալաթիա!O24+լոռի!O24+Շենգավիթ!O24+Շիրակ!O24+Սյունիք!O24+Տավուշ!O24+Կոտայք!O24+Արարատ!O24+'Երևանի քաղ'!O24+Հյուսիս.քաղ!O24+Հարավ.քաղ!O24)</f>
        <v>0</v>
      </c>
      <c r="P24" s="200">
        <f>SUM(Աջափնյակ!P24+Արաբկիր!P24+Արագածոտն!P24+Արմավիր!P24+Ավան!P24+Էրեբունի!P24+Գեղարք!P24+կենտրոն!P24+Մալաթիա!P24+լոռի!P24+Շենգավիթ!P24+Շիրակ!P24+Սյունիք!P24+Տավուշ!P24+Կոտայք!P24+Արարատ!P24+'Երևանի քաղ'!P24+Հյուսիս.քաղ!P24+Հարավ.քաղ!P24)</f>
        <v>7</v>
      </c>
      <c r="Q24" s="200">
        <f>SUM(Աջափնյակ!Q24+Արաբկիր!Q24+Արագածոտն!Q24+Արմավիր!Q24+Ավան!Q24+Էրեբունի!Q24+Գեղարք!Q24+կենտրոն!Q24+Մալաթիա!Q24+լոռի!Q24+Շենգավիթ!Q24+Շիրակ!Q24+Սյունիք!Q24+Տավուշ!Q24+Կոտայք!Q24+Արարատ!Q24+'Երևանի քաղ'!Q24+Հյուսիս.քաղ!Q24+Հարավ.քաղ!Q24)</f>
        <v>1</v>
      </c>
      <c r="R24" s="200">
        <f>SUM(Աջափնյակ!R24+Արաբկիր!R24+Արագածոտն!R24+Արմավիր!R24+Ավան!R24+Էրեբունի!R24+Գեղարք!R24+կենտրոն!R24+Մալաթիա!R24+լոռի!R24+Շենգավիթ!R24+Շիրակ!R24+Սյունիք!R24+Տավուշ!R24+Կոտայք!R24+Արարատ!R24+'Երևանի քաղ'!R24+Հյուսիս.քաղ!R24+Հարավ.քաղ!R24)</f>
        <v>0</v>
      </c>
      <c r="S24" s="95">
        <f t="shared" si="2"/>
        <v>13</v>
      </c>
      <c r="T24" s="96">
        <f>SUM(Հարավ.քաղ!T24+Հյուսիս.քաղ!T24+'Երևանի քաղ'!T24+Արարատ!T24+Կոտայք!T24+Տավուշ!T24+լոռի!T24+Սյունիք!T24+Շիրակ!T24+Շենգավիթ!T24+Մալաթիա!T24+կենտրոն!T24+Գեղարք!T24+Էրեբունի!T24+Ավան!T24+Արմավիր!T24+Արագածոտն!T24+Արաբկիր!T24+Աջափնյակ!T24)</f>
        <v>1</v>
      </c>
      <c r="U24" s="96">
        <f>SUM(Հարավ.քաղ!U24+Հյուսիս.քաղ!U24+'Երևանի քաղ'!U24+Արարատ!U24+Կոտայք!U24+Տավուշ!U24+լոռի!U24+Սյունիք!U24+Շիրակ!U24+Շենգավիթ!U24+Մալաթիա!U24+կենտրոն!U24+Գեղարք!U24+Էրեբունի!U24+Ավան!U24+Արմավիր!U24+Արագածոտն!U24+Արաբկիր!U24+Աջափնյակ!U24)</f>
        <v>10</v>
      </c>
      <c r="V24" s="96">
        <f>SUM(Հարավ.քաղ!V24+Հյուսիս.քաղ!V24+'Երևանի քաղ'!V24+Արարատ!V24+Կոտայք!V24+Տավուշ!V24+լոռի!V24+Սյունիք!V24+Շիրակ!V24+Շենգավիթ!V24+Մալաթիա!V24+կենտրոն!V24+Գեղարք!V24+Էրեբունի!V24+Ավան!V24+Արմավիր!V24+Արագածոտն!V24+Արաբկիր!V24+Աջափնյակ!V24)</f>
        <v>2</v>
      </c>
      <c r="W24" s="96">
        <f>SUM(Հարավ.քաղ!W24+Հյուսիս.քաղ!W24+'Երևանի քաղ'!W24+Արարատ!W24+Կոտայք!W24+Տավուշ!W24+լոռի!W24+Սյունիք!W24+Շիրակ!W24+Շենգավիթ!W24+Մալաթիա!W24+կենտրոն!W24+Գեղարք!W24+Էրեբունի!W24+Ավան!W24+Արմավիր!W24+Արագածոտն!W24+Արաբկիր!W24+Աջափնյակ!W24)</f>
        <v>0</v>
      </c>
      <c r="X24" s="96">
        <f>SUM(Հարավ.քաղ!X24+Հյուսիս.քաղ!X24+'Երևանի քաղ'!X24+Արարատ!X24+Կոտայք!X24+Տավուշ!X24+լոռի!X24+Սյունիք!X24+Շիրակ!X24+Շենգավիթ!X24+Մալաթիա!X24+կենտրոն!X24+Գեղարք!X24+Էրեբունի!X24+Ավան!X24+Արմավիր!X24+Արագածոտն!X24+Արաբկիր!X24+Աջափնյակ!X24)</f>
        <v>0</v>
      </c>
      <c r="Y24" s="103">
        <f>SUM(Հարավ.քաղ!Y24+Հյուսիս.քաղ!Y24+'Երևանի քաղ'!Y24+Արարատ!Y24+Կոտայք!Y24+Տավուշ!Y24+լոռի!Y24+Սյունիք!Y24+Շիրակ!Y24+Շենգավիթ!Y24+Մալաթիա!Y24+կենտրոն!Y24+Գեղարք!Y24+Էրեբունի!Y24+Ավան!Y24+Արմավիր!Y24+Արագածոտն!Y24+Արաբկիր!Y24+Աջափնյակ!Y24)</f>
        <v>23</v>
      </c>
      <c r="Z24" s="96">
        <f>SUM(Հարավ.քաղ!Z24+Հյուսիս.քաղ!Z24+'Երևանի քաղ'!Z24+Արարատ!Z24+Կոտայք!Z24+Տավուշ!Z24+լոռի!Z24+Սյունիք!Z24+Շիրակ!Z24+Շենգավիթ!Z24+Մալաթիա!Z24+կենտրոն!Z24+Գեղարք!Z24+Էրեբունի!Z24+Ավան!Z24+Արմավիր!Z24+Արագածոտն!Z24+Արաբկիր!Z24+Աջափնյակ!Z24)</f>
        <v>22</v>
      </c>
    </row>
    <row r="25" spans="1:26" s="84" customFormat="1">
      <c r="A25" s="85" t="s">
        <v>257</v>
      </c>
      <c r="B25" s="684" t="s">
        <v>41</v>
      </c>
      <c r="C25" s="684"/>
      <c r="D25" s="684"/>
      <c r="E25" s="200">
        <f>SUM(Աջափնյակ!E25+Արաբկիր!E25+Արագածոտն!E25+Արմավիր!E25+Ավան!E25+Էրեբունի!E25+Գեղարք!E25+կենտրոն!E25+Մալաթիա!E25+լոռի!E25+Շենգավիթ!E25+Շիրակ!E25+Սյունիք!E25+Տավուշ!E25+Կոտայք!E25+Արարատ!E25+'Երևանի քաղ'!E25+Հյուսիս.քաղ!E25+Հարավ.քաղ!E25)</f>
        <v>17</v>
      </c>
      <c r="F25" s="200">
        <f>SUM(Աջափնյակ!F25+Արաբկիր!F25+Արագածոտն!F25+Արմավիր!F25+Ավան!F25+Էրեբունի!F25+Գեղարք!F25+կենտրոն!F25+Մալաթիա!F25+լոռի!F25+Շենգավիթ!F25+Շիրակ!F25+Սյունիք!F25+Տավուշ!F25+Կոտայք!F25+Արարատ!F25+'Երևանի քաղ'!F25+Հյուսիս.քաղ!F25+Հարավ.քաղ!F25)</f>
        <v>59</v>
      </c>
      <c r="G25" s="200">
        <f>SUM(Աջափնյակ!G25+Արաբկիր!G25+Արագածոտն!G25+Արմավիր!G25+Ավան!G25+Էրեբունի!G25+Գեղարք!G25+կենտրոն!G25+Մալաթիա!G25+լոռի!G25+Շենգավիթ!G25+Շիրակ!G25+Սյունիք!G25+Տավուշ!G25+Կոտայք!G25+Արարատ!G25+'Երևանի քաղ'!G25+Հյուսիս.քաղ!G25+Հարավ.քաղ!G25)</f>
        <v>55</v>
      </c>
      <c r="H25" s="200">
        <f>SUM(Աջափնյակ!H25+Արաբկիր!H25+Արագածոտն!H25+Արմավիր!H25+Ավան!H25+Էրեբունի!H25+Գեղարք!H25+կենտրոն!H25+Մալաթիա!H25+լոռի!H25+Շենգավիթ!H25+Շիրակ!H25+Սյունիք!H25+Տավուշ!H25+Կոտայք!H25+Արարատ!H25+'Երևանի քաղ'!H25+Հյուսիս.քաղ!H25+Հարավ.քաղ!H25)</f>
        <v>4</v>
      </c>
      <c r="I25" s="200">
        <f>SUM(Աջափնյակ!I25+Արաբկիր!I25+Արագածոտն!I25+Արմավիր!I25+Ավան!I25+Էրեբունի!I25+Գեղարք!I25+կենտրոն!I25+Մալաթիա!I25+լոռի!I25+Շենգավիթ!I25+Շիրակ!I25+Սյունիք!I25+Տավուշ!I25+Կոտայք!I25+Արարատ!I25+'Երևանի քաղ'!I25+Հյուսիս.քաղ!I25+Հարավ.քաղ!I25)</f>
        <v>0</v>
      </c>
      <c r="J25" s="201">
        <f>SUM(Աջափնյակ!J25+Արաբկիր!J25+Արագածոտն!J25+Արմավիր!J25+Ավան!J25+Էրեբունի!J25+Գեղարք!J25+կենտրոն!J25+Մալաթիա!J25+լոռի!J25+Շենգավիթ!J25+Շիրակ!J25+Սյունիք!J25+Տավուշ!J25+Կոտայք!J25+Արարատ!J25+'Երևանի քաղ'!J25+Հյուսիս.քաղ!J25+Հարավ.քաղ!J25)</f>
        <v>54</v>
      </c>
      <c r="K25" s="200">
        <f>SUM(Աջափնյակ!K25+Արաբկիր!K25+Արագածոտն!K25+Արմավիր!K25+Ավան!K25+Էրեբունի!K25+Գեղարք!K25+կենտրոն!K25+Մալաթիա!K25+լոռի!K25+Շենգավիթ!K25+Շիրակ!K25+Սյունիք!K25+Տավուշ!K25+Կոտայք!K25+Արարատ!K25+'Երևանի քաղ'!K25+Հյուսիս.քաղ!K25+Հարավ.քաղ!K25)</f>
        <v>39</v>
      </c>
      <c r="L25" s="200">
        <f>SUM(Աջափնյակ!L25+Արաբկիր!L25+Արագածոտն!L25+Արմավիր!L25+Ավան!L25+Էրեբունի!L25+Գեղարք!L25+կենտրոն!L25+Մալաթիա!L25+լոռի!L25+Շենգավիթ!L25+Շիրակ!L25+Սյունիք!L25+Տավուշ!L25+Կոտայք!L25+Արարատ!L25+'Երևանի քաղ'!L25+Հյուսիս.քաղ!L25+Հարավ.քաղ!L25)</f>
        <v>1</v>
      </c>
      <c r="M25" s="200">
        <f>SUM(Աջափնյակ!M25+Արաբկիր!M25+Արագածոտն!M25+Արմավիր!M25+Ավան!M25+Էրեբունի!M25+Գեղարք!M25+կենտրոն!M25+Մալաթիա!M25+լոռի!M25+Շենգավիթ!M25+Շիրակ!M25+Սյունիք!M25+Տավուշ!M25+Կոտայք!M25+Արարատ!M25+'Երևանի քաղ'!M25+Հյուսիս.քաղ!M25+Հարավ.քաղ!M25)</f>
        <v>3</v>
      </c>
      <c r="N25" s="201">
        <f>SUM(Աջափնյակ!N25+Արաբկիր!N25+Արագածոտն!N25+Արմավիր!N25+Ավան!N25+Էրեբունի!N25+Գեղարք!N25+կենտրոն!N25+Մալաթիա!N25+լոռի!N25+Շենգավիթ!N25+Շիրակ!N25+Սյունիք!N25+Տավուշ!N25+Կոտայք!N25+Արարատ!N25+'Երևանի քաղ'!N25+Հյուսիս.քաղ!N25+Հարավ.քաղ!N25)</f>
        <v>11</v>
      </c>
      <c r="O25" s="200">
        <f>SUM(Աջափնյակ!O25+Արաբկիր!O25+Արագածոտն!O25+Արմավիր!O25+Ավան!O25+Էրեբունի!O25+Գեղարք!O25+կենտրոն!O25+Մալաթիա!O25+լոռի!O25+Շենգավիթ!O25+Շիրակ!O25+Սյունիք!O25+Տավուշ!O25+Կոտայք!O25+Արարատ!O25+'Երևանի քաղ'!O25+Հյուսիս.քաղ!O25+Հարավ.քաղ!O25)</f>
        <v>0</v>
      </c>
      <c r="P25" s="200">
        <f>SUM(Աջափնյակ!P25+Արաբկիր!P25+Արագածոտն!P25+Արմավիր!P25+Ավան!P25+Էրեբունի!P25+Գեղարք!P25+կենտրոն!P25+Մալաթիա!P25+լոռի!P25+Շենգավիթ!P25+Շիրակ!P25+Սյունիք!P25+Տավուշ!P25+Կոտայք!P25+Արարատ!P25+'Երևանի քաղ'!P25+Հյուսիս.քաղ!P25+Հարավ.քաղ!P25)</f>
        <v>9</v>
      </c>
      <c r="Q25" s="200">
        <f>SUM(Աջափնյակ!Q25+Արաբկիր!Q25+Արագածոտն!Q25+Արմավիր!Q25+Ավան!Q25+Էրեբունի!Q25+Գեղարք!Q25+կենտրոն!Q25+Մալաթիա!Q25+լոռի!Q25+Շենգավիթ!Q25+Շիրակ!Q25+Սյունիք!Q25+Տավուշ!Q25+Կոտայք!Q25+Արարատ!Q25+'Երևանի քաղ'!Q25+Հյուսիս.քաղ!Q25+Հարավ.քաղ!Q25)</f>
        <v>2</v>
      </c>
      <c r="R25" s="200">
        <f>SUM(Աջափնյակ!R25+Արաբկիր!R25+Արագածոտն!R25+Արմավիր!R25+Ավան!R25+Էրեբունի!R25+Գեղարք!R25+կենտրոն!R25+Մալաթիա!R25+լոռի!R25+Շենգավիթ!R25+Շիրակ!R25+Սյունիք!R25+Տավուշ!R25+Կոտայք!R25+Արարատ!R25+'Երևանի քաղ'!R25+Հյուսիս.քաղ!R25+Հարավ.քաղ!R25)</f>
        <v>0</v>
      </c>
      <c r="S25" s="95">
        <f t="shared" si="2"/>
        <v>54</v>
      </c>
      <c r="T25" s="96">
        <f>SUM(Հարավ.քաղ!T25+Հյուսիս.քաղ!T25+'Երևանի քաղ'!T25+Արարատ!T25+Կոտայք!T25+Տավուշ!T25+լոռի!T25+Սյունիք!T25+Շիրակ!T25+Շենգավիթ!T25+Մալաթիա!T25+կենտրոն!T25+Գեղարք!T25+Էրեբունի!T25+Ավան!T25+Արմավիր!T25+Արագածոտն!T25+Արաբկիր!T25+Աջափնյակ!T25)</f>
        <v>5</v>
      </c>
      <c r="U25" s="96">
        <f>SUM(Հարավ.քաղ!U25+Հյուսիս.քաղ!U25+'Երևանի քաղ'!U25+Արարատ!U25+Կոտայք!U25+Տավուշ!U25+լոռի!U25+Սյունիք!U25+Շիրակ!U25+Շենգավիթ!U25+Մալաթիա!U25+կենտրոն!U25+Գեղարք!U25+Էրեբունի!U25+Ավան!U25+Արմավիր!U25+Արագածոտն!U25+Արաբկիր!U25+Աջափնյակ!U25)</f>
        <v>34</v>
      </c>
      <c r="V25" s="96">
        <f>SUM(Հարավ.քաղ!V25+Հյուսիս.քաղ!V25+'Երևանի քաղ'!V25+Արարատ!V25+Կոտայք!V25+Տավուշ!V25+լոռի!V25+Սյունիք!V25+Շիրակ!V25+Շենգավիթ!V25+Մալաթիա!V25+կենտրոն!V25+Գեղարք!V25+Էրեբունի!V25+Ավան!V25+Արմավիր!V25+Արագածոտն!V25+Արաբկիր!V25+Աջափնյակ!V25)</f>
        <v>5</v>
      </c>
      <c r="W25" s="96">
        <f>SUM(Հարավ.քաղ!W25+Հյուսիս.քաղ!W25+'Երևանի քաղ'!W25+Արարատ!W25+Կոտայք!W25+Տավուշ!W25+լոռի!W25+Սյունիք!W25+Շիրակ!W25+Շենգավիթ!W25+Մալաթիա!W25+կենտրոն!W25+Գեղարք!W25+Էրեբունի!W25+Ավան!W25+Արմավիր!W25+Արագածոտն!W25+Արաբկիր!W25+Աջափնյակ!W25)</f>
        <v>0</v>
      </c>
      <c r="X25" s="96">
        <f>SUM(Հարավ.քաղ!X25+Հյուսիս.քաղ!X25+'Երևանի քաղ'!X25+Արարատ!X25+Կոտայք!X25+Տավուշ!X25+լոռի!X25+Սյունիք!X25+Շիրակ!X25+Շենգավիթ!X25+Մալաթիա!X25+կենտրոն!X25+Գեղարք!X25+Էրեբունի!X25+Ավան!X25+Արմավիր!X25+Արագածոտն!X25+Արաբկիր!X25+Աջափնյակ!X25)</f>
        <v>0</v>
      </c>
      <c r="Y25" s="103">
        <f>SUM(Հարավ.քաղ!Y25+Հյուսիս.քաղ!Y25+'Երևանի քաղ'!Y25+Արարատ!Y25+Կոտայք!Y25+Տավուշ!Y25+լոռի!Y25+Սյունիք!Y25+Շիրակ!Y25+Շենգավիթ!Y25+Մալաթիա!Y25+կենտրոն!Y25+Գեղարք!Y25+Էրեբունի!Y25+Ավան!Y25+Արմավիր!Y25+Արագածոտն!Y25+Արաբկիր!Y25+Աջափնյակ!Y25)</f>
        <v>13</v>
      </c>
      <c r="Z25" s="96">
        <f>SUM(Հարավ.քաղ!Z25+Հյուսիս.քաղ!Z25+'Երևանի քաղ'!Z25+Արարատ!Z25+Կոտայք!Z25+Տավուշ!Z25+լոռի!Z25+Սյունիք!Z25+Շիրակ!Z25+Շենգավիթ!Z25+Մալաթիա!Z25+կենտրոն!Z25+Գեղարք!Z25+Էրեբունի!Z25+Ավան!Z25+Արմավիր!Z25+Արագածոտն!Z25+Արաբկիր!Z25+Աջափնյակ!Z25)</f>
        <v>2</v>
      </c>
    </row>
    <row r="26" spans="1:26" s="84" customFormat="1">
      <c r="A26" s="86" t="s">
        <v>42</v>
      </c>
      <c r="B26" s="684" t="s">
        <v>43</v>
      </c>
      <c r="C26" s="684"/>
      <c r="D26" s="684"/>
      <c r="E26" s="200">
        <f>SUM(Աջափնյակ!E26+Արաբկիր!E26+Արագածոտն!E26+Արմավիր!E26+Ավան!E26+Էրեբունի!E26+Գեղարք!E26+կենտրոն!E26+Մալաթիա!E26+լոռի!E26+Շենգավիթ!E26+Շիրակ!E26+Սյունիք!E26+Տավուշ!E26+Կոտայք!E26+Արարատ!E26+'Երևանի քաղ'!E26+Հյուսիս.քաղ!E26+Հարավ.քաղ!E26)</f>
        <v>4</v>
      </c>
      <c r="F26" s="200">
        <f>SUM(Աջափնյակ!F26+Արաբկիր!F26+Արագածոտն!F26+Արմավիր!F26+Ավան!F26+Էրեբունի!F26+Գեղարք!F26+կենտրոն!F26+Մալաթիա!F26+լոռի!F26+Շենգավիթ!F26+Շիրակ!F26+Սյունիք!F26+Տավուշ!F26+Կոտայք!F26+Արարատ!F26+'Երևանի քաղ'!F26+Հյուսիս.քաղ!F26+Հարավ.քաղ!F26)</f>
        <v>31</v>
      </c>
      <c r="G26" s="200">
        <f>SUM(Աջափնյակ!G26+Արաբկիր!G26+Արագածոտն!G26+Արմավիր!G26+Ավան!G26+Էրեբունի!G26+Գեղարք!G26+կենտրոն!G26+Մալաթիա!G26+լոռի!G26+Շենգավիթ!G26+Շիրակ!G26+Սյունիք!G26+Տավուշ!G26+Կոտայք!G26+Արարատ!G26+'Երևանի քաղ'!G26+Հյուսիս.քաղ!G26+Հարավ.քաղ!G26)</f>
        <v>29</v>
      </c>
      <c r="H26" s="200">
        <f>SUM(Աջափնյակ!H26+Արաբկիր!H26+Արագածոտն!H26+Արմավիր!H26+Ավան!H26+Էրեբունի!H26+Գեղարք!H26+կենտրոն!H26+Մալաթիա!H26+լոռի!H26+Շենգավիթ!H26+Շիրակ!H26+Սյունիք!H26+Տավուշ!H26+Կոտայք!H26+Արարատ!H26+'Երևանի քաղ'!H26+Հյուսիս.քաղ!H26+Հարավ.քաղ!H26)</f>
        <v>2</v>
      </c>
      <c r="I26" s="200">
        <f>SUM(Աջափնյակ!I26+Արաբկիր!I26+Արագածոտն!I26+Արմավիր!I26+Ավան!I26+Էրեբունի!I26+Գեղարք!I26+կենտրոն!I26+Մալաթիա!I26+լոռի!I26+Շենգավիթ!I26+Շիրակ!I26+Սյունիք!I26+Տավուշ!I26+Կոտայք!I26+Արարատ!I26+'Երևանի քաղ'!I26+Հյուսիս.քաղ!I26+Հարավ.քաղ!I26)</f>
        <v>0</v>
      </c>
      <c r="J26" s="201">
        <f>SUM(Աջափնյակ!J26+Արաբկիր!J26+Արագածոտն!J26+Արմավիր!J26+Ավան!J26+Էրեբունի!J26+Գեղարք!J26+կենտրոն!J26+Մալաթիա!J26+լոռի!J26+Շենգավիթ!J26+Շիրակ!J26+Սյունիք!J26+Տավուշ!J26+Կոտայք!J26+Արարատ!J26+'Երևանի քաղ'!J26+Հյուսիս.քաղ!J26+Հարավ.քաղ!J26)</f>
        <v>17</v>
      </c>
      <c r="K26" s="200">
        <f>SUM(Աջափնյակ!K26+Արաբկիր!K26+Արագածոտն!K26+Արմավիր!K26+Ավան!K26+Էրեբունի!K26+Գեղարք!K26+կենտրոն!K26+Մալաթիա!K26+լոռի!K26+Շենգավիթ!K26+Շիրակ!K26+Սյունիք!K26+Տավուշ!K26+Կոտայք!K26+Արարատ!K26+'Երևանի քաղ'!K26+Հյուսիս.քաղ!K26+Հարավ.քաղ!K26)</f>
        <v>8</v>
      </c>
      <c r="L26" s="200">
        <f>SUM(Աջափնյակ!L26+Արաբկիր!L26+Արագածոտն!L26+Արմավիր!L26+Ավան!L26+Էրեբունի!L26+Գեղարք!L26+կենտրոն!L26+Մալաթիա!L26+լոռի!L26+Շենգավիթ!L26+Շիրակ!L26+Սյունիք!L26+Տավուշ!L26+Կոտայք!L26+Արարատ!L26+'Երևանի քաղ'!L26+Հյուսիս.քաղ!L26+Հարավ.քաղ!L26)</f>
        <v>1</v>
      </c>
      <c r="M26" s="200">
        <f>SUM(Աջափնյակ!M26+Արաբկիր!M26+Արագածոտն!M26+Արմավիր!M26+Ավան!M26+Էրեբունի!M26+Գեղարք!M26+կենտրոն!M26+Մալաթիա!M26+լոռի!M26+Շենգավիթ!M26+Շիրակ!M26+Սյունիք!M26+Տավուշ!M26+Կոտայք!M26+Արարատ!M26+'Երևանի քաղ'!M26+Հյուսիս.քաղ!M26+Հարավ.քաղ!M26)</f>
        <v>3</v>
      </c>
      <c r="N26" s="201">
        <f>SUM(Աջափնյակ!N26+Արաբկիր!N26+Արագածոտն!N26+Արմավիր!N26+Ավան!N26+Էրեբունի!N26+Գեղարք!N26+կենտրոն!N26+Մալաթիա!N26+լոռի!N26+Շենգավիթ!N26+Շիրակ!N26+Սյունիք!N26+Տավուշ!N26+Կոտայք!N26+Արարատ!N26+'Երևանի քաղ'!N26+Հյուսիս.քաղ!N26+Հարավ.քաղ!N26)</f>
        <v>5</v>
      </c>
      <c r="O26" s="200">
        <f>SUM(Աջափնյակ!O26+Արաբկիր!O26+Արագածոտն!O26+Արմավիր!O26+Ավան!O26+Էրեբունի!O26+Գեղարք!O26+կենտրոն!O26+Մալաթիա!O26+լոռի!O26+Շենգավիթ!O26+Շիրակ!O26+Սյունիք!O26+Տավուշ!O26+Կոտայք!O26+Արարատ!O26+'Երևանի քաղ'!O26+Հյուսիս.քաղ!O26+Հարավ.քաղ!O26)</f>
        <v>2</v>
      </c>
      <c r="P26" s="200">
        <f>SUM(Աջափնյակ!P26+Արաբկիր!P26+Արագածոտն!P26+Արմավիր!P26+Ավան!P26+Էրեբունի!P26+Գեղարք!P26+կենտրոն!P26+Մալաթիա!P26+լոռի!P26+Շենգավիթ!P26+Շիրակ!P26+Սյունիք!P26+Տավուշ!P26+Կոտայք!P26+Արարատ!P26+'Երևանի քաղ'!P26+Հյուսիս.քաղ!P26+Հարավ.քաղ!P26)</f>
        <v>3</v>
      </c>
      <c r="Q26" s="200">
        <f>SUM(Աջափնյակ!Q26+Արաբկիր!Q26+Արագածոտն!Q26+Արմավիր!Q26+Ավան!Q26+Էրեբունի!Q26+Գեղարք!Q26+կենտրոն!Q26+Մալաթիա!Q26+լոռի!Q26+Շենգավիթ!Q26+Շիրակ!Q26+Սյունիք!Q26+Տավուշ!Q26+Կոտայք!Q26+Արարատ!Q26+'Երևանի քաղ'!Q26+Հյուսիս.քաղ!Q26+Հարավ.քաղ!Q26)</f>
        <v>0</v>
      </c>
      <c r="R26" s="200">
        <f>SUM(Աջափնյակ!R26+Արաբկիր!R26+Արագածոտն!R26+Արմավիր!R26+Ավան!R26+Էրեբունի!R26+Գեղարք!R26+կենտրոն!R26+Մալաթիա!R26+լոռի!R26+Շենգավիթ!R26+Շիրակ!R26+Սյունիք!R26+Տավուշ!R26+Կոտայք!R26+Արարատ!R26+'Երևանի քաղ'!R26+Հյուսիս.քաղ!R26+Հարավ.քաղ!R26)</f>
        <v>0</v>
      </c>
      <c r="S26" s="95">
        <f t="shared" si="2"/>
        <v>17</v>
      </c>
      <c r="T26" s="96">
        <f>SUM(Հարավ.քաղ!T26+Հյուսիս.քաղ!T26+'Երևանի քաղ'!T26+Արարատ!T26+Կոտայք!T26+Տավուշ!T26+լոռի!T26+Սյունիք!T26+Շիրակ!T26+Շենգավիթ!T26+Մալաթիա!T26+կենտրոն!T26+Գեղարք!T26+Էրեբունի!T26+Ավան!T26+Արմավիր!T26+Արագածոտն!T26+Արաբկիր!T26+Աջափնյակ!T26)</f>
        <v>1</v>
      </c>
      <c r="U26" s="96">
        <f>SUM(Հարավ.քաղ!U26+Հյուսիս.քաղ!U26+'Երևանի քաղ'!U26+Արարատ!U26+Կոտայք!U26+Տավուշ!U26+լոռի!U26+Սյունիք!U26+Շիրակ!U26+Շենգավիթ!U26+Մալաթիա!U26+կենտրոն!U26+Գեղարք!U26+Էրեբունի!U26+Ավան!U26+Արմավիր!U26+Արագածոտն!U26+Արաբկիր!U26+Աջափնյակ!U26)</f>
        <v>13</v>
      </c>
      <c r="V26" s="96">
        <f>SUM(Հարավ.քաղ!V26+Հյուսիս.քաղ!V26+'Երևանի քաղ'!V26+Արարատ!V26+Կոտայք!V26+Տավուշ!V26+լոռի!V26+Սյունիք!V26+Շիրակ!V26+Շենգավիթ!V26+Մալաթիա!V26+կենտրոն!V26+Գեղարք!V26+Էրեբունի!V26+Ավան!V26+Արմավիր!V26+Արագածոտն!V26+Արաբկիր!V26+Աջափնյակ!V26)</f>
        <v>3</v>
      </c>
      <c r="W26" s="96">
        <f>SUM(Հարավ.քաղ!W26+Հյուսիս.քաղ!W26+'Երևանի քաղ'!W26+Արարատ!W26+Կոտայք!W26+Տավուշ!W26+լոռի!W26+Սյունիք!W26+Շիրակ!W26+Շենգավիթ!W26+Մալաթիա!W26+կենտրոն!W26+Գեղարք!W26+Էրեբունի!W26+Ավան!W26+Արմավիր!W26+Արագածոտն!W26+Արաբկիր!W26+Աջափնյակ!W26)</f>
        <v>0</v>
      </c>
      <c r="X26" s="96">
        <f>SUM(Հարավ.քաղ!X26+Հյուսիս.քաղ!X26+'Երևանի քաղ'!X26+Արարատ!X26+Կոտայք!X26+Տավուշ!X26+լոռի!X26+Սյունիք!X26+Շիրակ!X26+Շենգավիթ!X26+Մալաթիա!X26+կենտրոն!X26+Գեղարք!X26+Էրեբունի!X26+Ավան!X26+Արմավիր!X26+Արագածոտն!X26+Արաբկիր!X26+Աջափնյակ!X26)</f>
        <v>0</v>
      </c>
      <c r="Y26" s="103">
        <f>SUM(Հարավ.քաղ!Y26+Հյուսիս.քաղ!Y26+'Երևանի քաղ'!Y26+Արարատ!Y26+Կոտայք!Y26+Տավուշ!Y26+լոռի!Y26+Սյունիք!Y26+Շիրակ!Y26+Շենգավիթ!Y26+Մալաթիա!Y26+կենտրոն!Y26+Գեղարք!Y26+Էրեբունի!Y26+Ավան!Y26+Արմավիր!Y26+Արագածոտն!Y26+Արաբկիր!Y26+Աջափնյակ!Y26)</f>
        <v>15</v>
      </c>
      <c r="Z26" s="96">
        <f>SUM(Հարավ.քաղ!Z26+Հյուսիս.քաղ!Z26+'Երևանի քաղ'!Z26+Արարատ!Z26+Կոտայք!Z26+Տավուշ!Z26+լոռի!Z26+Սյունիք!Z26+Շիրակ!Z26+Շենգավիթ!Z26+Մալաթիա!Z26+կենտրոն!Z26+Գեղարք!Z26+Էրեբունի!Z26+Ավան!Z26+Արմավիր!Z26+Արագածոտն!Z26+Արաբկիր!Z26+Աջափնյակ!Z26)</f>
        <v>3</v>
      </c>
    </row>
    <row r="27" spans="1:26" s="84" customFormat="1">
      <c r="A27" s="86" t="s">
        <v>44</v>
      </c>
      <c r="B27" s="665" t="s">
        <v>45</v>
      </c>
      <c r="C27" s="666"/>
      <c r="D27" s="667"/>
      <c r="E27" s="200">
        <f>SUM(Աջափնյակ!E27+Արաբկիր!E27+Արագածոտն!E27+Արմավիր!E27+Ավան!E27+Էրեբունի!E27+Գեղարք!E27+կենտրոն!E27+Մալաթիա!E27+լոռի!E27+Շենգավիթ!E27+Շիրակ!E27+Սյունիք!E27+Տավուշ!E27+Կոտայք!E27+Արարատ!E27+'Երևանի քաղ'!E27+Հյուսիս.քաղ!E27+Հարավ.քաղ!E27)</f>
        <v>7</v>
      </c>
      <c r="F27" s="200">
        <f>SUM(Աջափնյակ!F27+Արաբկիր!F27+Արագածոտն!F27+Արմավիր!F27+Ավան!F27+Էրեբունի!F27+Գեղարք!F27+կենտրոն!F27+Մալաթիա!F27+լոռի!F27+Շենգավիթ!F27+Շիրակ!F27+Սյունիք!F27+Տավուշ!F27+Կոտայք!F27+Արարատ!F27+'Երևանի քաղ'!F27+Հյուսիս.քաղ!F27+Հարավ.քաղ!F27)</f>
        <v>24</v>
      </c>
      <c r="G27" s="200">
        <f>SUM(Աջափնյակ!G27+Արաբկիր!G27+Արագածոտն!G27+Արմավիր!G27+Ավան!G27+Էրեբունի!G27+Գեղարք!G27+կենտրոն!G27+Մալաթիա!G27+լոռի!G27+Շենգավիթ!G27+Շիրակ!G27+Սյունիք!G27+Տավուշ!G27+Կոտայք!G27+Արարատ!G27+'Երևանի քաղ'!G27+Հյուսիս.քաղ!G27+Հարավ.քաղ!G27)</f>
        <v>24</v>
      </c>
      <c r="H27" s="200">
        <f>SUM(Աջափնյակ!H27+Արաբկիր!H27+Արագածոտն!H27+Արմավիր!H27+Ավան!H27+Էրեբունի!H27+Գեղարք!H27+կենտրոն!H27+Մալաթիա!H27+լոռի!H27+Շենգավիթ!H27+Շիրակ!H27+Սյունիք!H27+Տավուշ!H27+Կոտայք!H27+Արարատ!H27+'Երևանի քաղ'!H27+Հյուսիս.քաղ!H27+Հարավ.քաղ!H27)</f>
        <v>0</v>
      </c>
      <c r="I27" s="200">
        <f>SUM(Աջափնյակ!I27+Արաբկիր!I27+Արագածոտն!I27+Արմավիր!I27+Ավան!I27+Էրեբունի!I27+Գեղարք!I27+կենտրոն!I27+Մալաթիա!I27+լոռի!I27+Շենգավիթ!I27+Շիրակ!I27+Սյունիք!I27+Տավուշ!I27+Կոտայք!I27+Արարատ!I27+'Երևանի քաղ'!I27+Հյուսիս.քաղ!I27+Հարավ.քաղ!I27)</f>
        <v>0</v>
      </c>
      <c r="J27" s="201">
        <f>SUM(Աջափնյակ!J27+Արաբկիր!J27+Արագածոտն!J27+Արմավիր!J27+Ավան!J27+Էրեբունի!J27+Գեղարք!J27+կենտրոն!J27+Մալաթիա!J27+լոռի!J27+Շենգավիթ!J27+Շիրակ!J27+Սյունիք!J27+Տավուշ!J27+Կոտայք!J27+Արարատ!J27+'Երևանի քաղ'!J27+Հյուսիս.քաղ!J27+Հարավ.քաղ!J27)</f>
        <v>24</v>
      </c>
      <c r="K27" s="200">
        <f>SUM(Աջափնյակ!K27+Արաբկիր!K27+Արագածոտն!K27+Արմավիր!K27+Ավան!K27+Էրեբունի!K27+Գեղարք!K27+կենտրոն!K27+Մալաթիա!K27+լոռի!K27+Շենգավիթ!K27+Շիրակ!K27+Սյունիք!K27+Տավուշ!K27+Կոտայք!K27+Արարատ!K27+'Երևանի քաղ'!K27+Հյուսիս.քաղ!K27+Հարավ.քաղ!K27)</f>
        <v>5</v>
      </c>
      <c r="L27" s="200">
        <f>SUM(Աջափնյակ!L27+Արաբկիր!L27+Արագածոտն!L27+Արմավիր!L27+Ավան!L27+Էրեբունի!L27+Գեղարք!L27+կենտրոն!L27+Մալաթիա!L27+լոռի!L27+Շենգավիթ!L27+Շիրակ!L27+Սյունիք!L27+Տավուշ!L27+Կոտայք!L27+Արարատ!L27+'Երևանի քաղ'!L27+Հյուսիս.քաղ!L27+Հարավ.քաղ!L27)</f>
        <v>1</v>
      </c>
      <c r="M27" s="200">
        <f>SUM(Աջափնյակ!M27+Արաբկիր!M27+Արագածոտն!M27+Արմավիր!M27+Ավան!M27+Էրեբունի!M27+Գեղարք!M27+կենտրոն!M27+Մալաթիա!M27+լոռի!M27+Շենգավիթ!M27+Շիրակ!M27+Սյունիք!M27+Տավուշ!M27+Կոտայք!M27+Արարատ!M27+'Երևանի քաղ'!M27+Հյուսիս.քաղ!M27+Հարավ.քաղ!M27)</f>
        <v>9</v>
      </c>
      <c r="N27" s="201">
        <f>SUM(Աջափնյակ!N27+Արաբկիր!N27+Արագածոտն!N27+Արմավիր!N27+Ավան!N27+Էրեբունի!N27+Գեղարք!N27+կենտրոն!N27+Մալաթիա!N27+լոռի!N27+Շենգավիթ!N27+Շիրակ!N27+Սյունիք!N27+Տավուշ!N27+Կոտայք!N27+Արարատ!N27+'Երևանի քաղ'!N27+Հյուսիս.քաղ!N27+Հարավ.քաղ!N27)</f>
        <v>9</v>
      </c>
      <c r="O27" s="200">
        <f>SUM(Աջափնյակ!O27+Արաբկիր!O27+Արագածոտն!O27+Արմավիր!O27+Ավան!O27+Էրեբունի!O27+Գեղարք!O27+կենտրոն!O27+Մալաթիա!O27+լոռի!O27+Շենգավիթ!O27+Շիրակ!O27+Սյունիք!O27+Տավուշ!O27+Կոտայք!O27+Արարատ!O27+'Երևանի քաղ'!O27+Հյուսիս.քաղ!O27+Հարավ.քաղ!O27)</f>
        <v>1</v>
      </c>
      <c r="P27" s="200">
        <f>SUM(Աջափնյակ!P27+Արաբկիր!P27+Արագածոտն!P27+Արմավիր!P27+Ավան!P27+Էրեբունի!P27+Գեղարք!P27+կենտրոն!P27+Մալաթիա!P27+լոռի!P27+Շենգավիթ!P27+Շիրակ!P27+Սյունիք!P27+Տավուշ!P27+Կոտայք!P27+Արարատ!P27+'Երևանի քաղ'!P27+Հյուսիս.քաղ!P27+Հարավ.քաղ!P27)</f>
        <v>7</v>
      </c>
      <c r="Q27" s="200">
        <f>SUM(Աջափնյակ!Q27+Արաբկիր!Q27+Արագածոտն!Q27+Արմավիր!Q27+Ավան!Q27+Էրեբունի!Q27+Գեղարք!Q27+կենտրոն!Q27+Մալաթիա!Q27+լոռի!Q27+Շենգավիթ!Q27+Շիրակ!Q27+Սյունիք!Q27+Տավուշ!Q27+Կոտայք!Q27+Արարատ!Q27+'Երևանի քաղ'!Q27+Հյուսիս.քաղ!Q27+Հարավ.քաղ!Q27)</f>
        <v>1</v>
      </c>
      <c r="R27" s="200">
        <f>SUM(Աջափնյակ!R27+Արաբկիր!R27+Արագածոտն!R27+Արմավիր!R27+Ավան!R27+Էրեբունի!R27+Գեղարք!R27+կենտրոն!R27+Մալաթիա!R27+լոռի!R27+Շենգավիթ!R27+Շիրակ!R27+Սյունիք!R27+Տավուշ!R27+Կոտայք!R27+Արարատ!R27+'Երևանի քաղ'!R27+Հյուսիս.քաղ!R27+Հարավ.քաղ!R27)</f>
        <v>0</v>
      </c>
      <c r="S27" s="95">
        <f t="shared" si="2"/>
        <v>24</v>
      </c>
      <c r="T27" s="96">
        <f>SUM(Հարավ.քաղ!T27+Հյուսիս.քաղ!T27+'Երևանի քաղ'!T27+Արարատ!T27+Կոտայք!T27+Տավուշ!T27+լոռի!T27+Սյունիք!T27+Շիրակ!T27+Շենգավիթ!T27+Մալաթիա!T27+կենտրոն!T27+Գեղարք!T27+Էրեբունի!T27+Ավան!T27+Արմավիր!T27+Արագածոտն!T27+Արաբկիր!T27+Աջափնյակ!T27)</f>
        <v>0</v>
      </c>
      <c r="U27" s="96">
        <f>SUM(Հարավ.քաղ!U27+Հյուսիս.քաղ!U27+'Երևանի քաղ'!U27+Արարատ!U27+Կոտայք!U27+Տավուշ!U27+լոռի!U27+Սյունիք!U27+Շիրակ!U27+Շենգավիթ!U27+Մալաթիա!U27+կենտրոն!U27+Գեղարք!U27+Էրեբունի!U27+Ավան!U27+Արմավիր!U27+Արագածոտն!U27+Արաբկիր!U27+Աջափնյակ!U27)</f>
        <v>15</v>
      </c>
      <c r="V27" s="96">
        <f>SUM(Հարավ.քաղ!V27+Հյուսիս.քաղ!V27+'Երևանի քաղ'!V27+Արարատ!V27+Կոտայք!V27+Տավուշ!V27+լոռի!V27+Սյունիք!V27+Շիրակ!V27+Շենգավիթ!V27+Մալաթիա!V27+կենտրոն!V27+Գեղարք!V27+Էրեբունի!V27+Ավան!V27+Արմավիր!V27+Արագածոտն!V27+Արաբկիր!V27+Աջափնյակ!V27)</f>
        <v>7</v>
      </c>
      <c r="W27" s="96">
        <f>SUM(Հարավ.քաղ!W27+Հյուսիս.քաղ!W27+'Երևանի քաղ'!W27+Արարատ!W27+Կոտայք!W27+Տավուշ!W27+լոռի!W27+Սյունիք!W27+Շիրակ!W27+Շենգավիթ!W27+Մալաթիա!W27+կենտրոն!W27+Գեղարք!W27+Էրեբունի!W27+Ավան!W27+Արմավիր!W27+Արագածոտն!W27+Արաբկիր!W27+Աջափնյակ!W27)</f>
        <v>1</v>
      </c>
      <c r="X27" s="96">
        <f>SUM(Հարավ.քաղ!X27+Հյուսիս.քաղ!X27+'Երևանի քաղ'!X27+Արարատ!X27+Կոտայք!X27+Տավուշ!X27+լոռի!X27+Սյունիք!X27+Շիրակ!X27+Շենգավիթ!X27+Մալաթիա!X27+կենտրոն!X27+Գեղարք!X27+Էրեբունի!X27+Ավան!X27+Արմավիր!X27+Արագածոտն!X27+Արաբկիր!X27+Աջափնյակ!X27)</f>
        <v>0</v>
      </c>
      <c r="Y27" s="103">
        <f>SUM(Հարավ.քաղ!Y27+Հյուսիս.քաղ!Y27+'Երևանի քաղ'!Y27+Արարատ!Y27+Կոտայք!Y27+Տավուշ!Y27+լոռի!Y27+Սյունիք!Y27+Շիրակ!Y27+Շենգավիթ!Y27+Մալաթիա!Y27+կենտրոն!Y27+Գեղարք!Y27+Էրեբունի!Y27+Ավան!Y27+Արմավիր!Y27+Արագածոտն!Y27+Արաբկիր!Y27+Աջափնյակ!Y27)</f>
        <v>7</v>
      </c>
      <c r="Z27" s="96">
        <f>SUM(Հարավ.քաղ!Z27+Հյուսիս.քաղ!Z27+'Երևանի քաղ'!Z27+Արարատ!Z27+Կոտայք!Z27+Տավուշ!Z27+լոռի!Z27+Սյունիք!Z27+Շիրակ!Z27+Շենգավիթ!Z27+Մալաթիա!Z27+կենտրոն!Z27+Գեղարք!Z27+Էրեբունի!Z27+Ավան!Z27+Արմավիր!Z27+Արագածոտն!Z27+Արաբկիր!Z27+Աջափնյակ!Z27)</f>
        <v>3</v>
      </c>
    </row>
    <row r="28" spans="1:26" s="84" customFormat="1">
      <c r="A28" s="86" t="s">
        <v>254</v>
      </c>
      <c r="B28" s="665" t="s">
        <v>47</v>
      </c>
      <c r="C28" s="666"/>
      <c r="D28" s="667"/>
      <c r="E28" s="200">
        <f>SUM(Աջափնյակ!E28+Արաբկիր!E28+Արագածոտն!E28+Արմավիր!E28+Ավան!E28+Էրեբունի!E28+Գեղարք!E28+կենտրոն!E28+Մալաթիա!E28+լոռի!E28+Շենգավիթ!E28+Շիրակ!E28+Սյունիք!E28+Տավուշ!E28+Կոտայք!E28+Արարատ!E28+'Երևանի քաղ'!E28+Հյուսիս.քաղ!E28+Հարավ.քաղ!E28)</f>
        <v>8</v>
      </c>
      <c r="F28" s="200">
        <f>SUM(Աջափնյակ!F28+Արաբկիր!F28+Արագածոտն!F28+Արմավիր!F28+Ավան!F28+Էրեբունի!F28+Գեղարք!F28+կենտրոն!F28+Մալաթիա!F28+լոռի!F28+Շենգավիթ!F28+Շիրակ!F28+Սյունիք!F28+Տավուշ!F28+Կոտայք!F28+Արարատ!F28+'Երևանի քաղ'!F28+Հյուսիս.քաղ!F28+Հարավ.քաղ!F28)</f>
        <v>19</v>
      </c>
      <c r="G28" s="200">
        <f>SUM(Աջափնյակ!G28+Արաբկիր!G28+Արագածոտն!G28+Արմավիր!G28+Ավան!G28+Էրեբունի!G28+Գեղարք!G28+կենտրոն!G28+Մալաթիա!G28+լոռի!G28+Շենգավիթ!G28+Շիրակ!G28+Սյունիք!G28+Տավուշ!G28+Կոտայք!G28+Արարատ!G28+'Երևանի քաղ'!G28+Հյուսիս.քաղ!G28+Հարավ.քաղ!G28)</f>
        <v>12</v>
      </c>
      <c r="H28" s="200">
        <f>SUM(Աջափնյակ!H28+Արաբկիր!H28+Արագածոտն!H28+Արմավիր!H28+Ավան!H28+Էրեբունի!H28+Գեղարք!H28+կենտրոն!H28+Մալաթիա!H28+լոռի!H28+Շենգավիթ!H28+Շիրակ!H28+Սյունիք!H28+Տավուշ!H28+Կոտայք!H28+Արարատ!H28+'Երևանի քաղ'!H28+Հյուսիս.քաղ!H28+Հարավ.քաղ!H28)</f>
        <v>7</v>
      </c>
      <c r="I28" s="200">
        <f>SUM(Աջափնյակ!I28+Արաբկիր!I28+Արագածոտն!I28+Արմավիր!I28+Ավան!I28+Էրեբունի!I28+Գեղարք!I28+կենտրոն!I28+Մալաթիա!I28+լոռի!I28+Շենգավիթ!I28+Շիրակ!I28+Սյունիք!I28+Տավուշ!I28+Կոտայք!I28+Արարատ!I28+'Երևանի քաղ'!I28+Հյուսիս.քաղ!I28+Հարավ.քաղ!I28)</f>
        <v>1</v>
      </c>
      <c r="J28" s="201">
        <f>SUM(Աջափնյակ!J28+Արաբկիր!J28+Արագածոտն!J28+Արմավիր!J28+Ավան!J28+Էրեբունի!J28+Գեղարք!J28+կենտրոն!J28+Մալաթիա!J28+լոռի!J28+Շենգավիթ!J28+Շիրակ!J28+Սյունիք!J28+Տավուշ!J28+Կոտայք!J28+Արարատ!J28+'Երևանի քաղ'!J28+Հյուսիս.քաղ!J28+Հարավ.քաղ!J28)</f>
        <v>14</v>
      </c>
      <c r="K28" s="200">
        <f>SUM(Աջափնյակ!K28+Արաբկիր!K28+Արագածոտն!K28+Արմավիր!K28+Ավան!K28+Էրեբունի!K28+Գեղարք!K28+կենտրոն!K28+Մալաթիա!K28+լոռի!K28+Շենգավիթ!K28+Շիրակ!K28+Սյունիք!K28+Տավուշ!K28+Կոտայք!K28+Արարատ!K28+'Երևանի քաղ'!K28+Հյուսիս.քաղ!K28+Հարավ.քաղ!K28)</f>
        <v>5</v>
      </c>
      <c r="L28" s="200">
        <f>SUM(Աջափնյակ!L28+Արաբկիր!L28+Արագածոտն!L28+Արմավիր!L28+Ավան!L28+Էրեբունի!L28+Գեղարք!L28+կենտրոն!L28+Մալաթիա!L28+լոռի!L28+Շենգավիթ!L28+Շիրակ!L28+Սյունիք!L28+Տավուշ!L28+Կոտայք!L28+Արարատ!L28+'Երևանի քաղ'!L28+Հյուսիս.քաղ!L28+Հարավ.քաղ!L28)</f>
        <v>0</v>
      </c>
      <c r="M28" s="200">
        <f>SUM(Աջափնյակ!M28+Արաբկիր!M28+Արագածոտն!M28+Արմավիր!M28+Ավան!M28+Էրեբունի!M28+Գեղարք!M28+կենտրոն!M28+Մալաթիա!M28+լոռի!M28+Շենգավիթ!M28+Շիրակ!M28+Սյունիք!M28+Տավուշ!M28+Կոտայք!M28+Արարատ!M28+'Երևանի քաղ'!M28+Հյուսիս.քաղ!M28+Հարավ.քաղ!M28)</f>
        <v>0</v>
      </c>
      <c r="N28" s="201">
        <f>SUM(Աջափնյակ!N28+Արաբկիր!N28+Արագածոտն!N28+Արմավիր!N28+Ավան!N28+Էրեբունի!N28+Գեղարք!N28+կենտրոն!N28+Մալաթիա!N28+լոռի!N28+Շենգավիթ!N28+Շիրակ!N28+Սյունիք!N28+Տավուշ!N28+Կոտայք!N28+Արարատ!N28+'Երևանի քաղ'!N28+Հյուսիս.քաղ!N28+Հարավ.քաղ!N28)</f>
        <v>9</v>
      </c>
      <c r="O28" s="200">
        <f>SUM(Աջափնյակ!O28+Արաբկիր!O28+Արագածոտն!O28+Արմավիր!O28+Ավան!O28+Էրեբունի!O28+Գեղարք!O28+կենտրոն!O28+Մալաթիա!O28+լոռի!O28+Շենգավիթ!O28+Շիրակ!O28+Սյունիք!O28+Տավուշ!O28+Կոտայք!O28+Արարատ!O28+'Երևանի քաղ'!O28+Հյուսիս.քաղ!O28+Հարավ.քաղ!O28)</f>
        <v>1</v>
      </c>
      <c r="P28" s="200">
        <f>SUM(Աջափնյակ!P28+Արաբկիր!P28+Արագածոտն!P28+Արմավիր!P28+Ավան!P28+Էրեբունի!P28+Գեղարք!P28+կենտրոն!P28+Մալաթիա!P28+լոռի!P28+Շենգավիթ!P28+Շիրակ!P28+Սյունիք!P28+Տավուշ!P28+Կոտայք!P28+Արարատ!P28+'Երևանի քաղ'!P28+Հյուսիս.քաղ!P28+Հարավ.քաղ!P28)</f>
        <v>6</v>
      </c>
      <c r="Q28" s="200">
        <f>SUM(Աջափնյակ!Q28+Արաբկիր!Q28+Արագածոտն!Q28+Արմավիր!Q28+Ավան!Q28+Էրեբունի!Q28+Գեղարք!Q28+կենտրոն!Q28+Մալաթիա!Q28+լոռի!Q28+Շենգավիթ!Q28+Շիրակ!Q28+Սյունիք!Q28+Տավուշ!Q28+Կոտայք!Q28+Արարատ!Q28+'Երևանի քաղ'!Q28+Հյուսիս.քաղ!Q28+Հարավ.քաղ!Q28)</f>
        <v>2</v>
      </c>
      <c r="R28" s="200">
        <f>SUM(Աջափնյակ!R28+Արաբկիր!R28+Արագածոտն!R28+Արմավիր!R28+Ավան!R28+Էրեբունի!R28+Գեղարք!R28+կենտրոն!R28+Մալաթիա!R28+լոռի!R28+Շենգավիթ!R28+Շիրակ!R28+Սյունիք!R28+Տավուշ!R28+Կոտայք!R28+Արարատ!R28+'Երևանի քաղ'!R28+Հյուսիս.քաղ!R28+Հարավ.քաղ!R28)</f>
        <v>0</v>
      </c>
      <c r="S28" s="95">
        <f t="shared" si="2"/>
        <v>14</v>
      </c>
      <c r="T28" s="96">
        <f>SUM(Հարավ.քաղ!T28+Հյուսիս.քաղ!T28+'Երևանի քաղ'!T28+Արարատ!T28+Կոտայք!T28+Տավուշ!T28+լոռի!T28+Սյունիք!T28+Շիրակ!T28+Շենգավիթ!T28+Մալաթիա!T28+կենտրոն!T28+Գեղարք!T28+Էրեբունի!T28+Ավան!T28+Արմավիր!T28+Արագածոտն!T28+Արաբկիր!T28+Աջափնյակ!T28)</f>
        <v>0</v>
      </c>
      <c r="U28" s="96">
        <f>SUM(Հարավ.քաղ!U28+Հյուսիս.քաղ!U28+'Երևանի քաղ'!U28+Արարատ!U28+Կոտայք!U28+Տավուշ!U28+լոռի!U28+Սյունիք!U28+Շիրակ!U28+Շենգավիթ!U28+Մալաթիա!U28+կենտրոն!U28+Գեղարք!U28+Էրեբունի!U28+Ավան!U28+Արմավիր!U28+Արագածոտն!U28+Արաբկիր!U28+Աջափնյակ!U28)</f>
        <v>13</v>
      </c>
      <c r="V28" s="96">
        <f>SUM(Հարավ.քաղ!V28+Հյուսիս.քաղ!V28+'Երևանի քաղ'!V28+Արարատ!V28+Կոտայք!V28+Տավուշ!V28+լոռի!V28+Սյունիք!V28+Շիրակ!V28+Շենգավիթ!V28+Մալաթիա!V28+կենտրոն!V28+Գեղարք!V28+Էրեբունի!V28+Ավան!V28+Արմավիր!V28+Արագածոտն!V28+Արաբկիր!V28+Աջափնյակ!V28)</f>
        <v>2</v>
      </c>
      <c r="W28" s="96">
        <f>SUM(Հարավ.քաղ!W28+Հյուսիս.քաղ!W28+'Երևանի քաղ'!W28+Արարատ!W28+Կոտայք!W28+Տավուշ!W28+լոռի!W28+Սյունիք!W28+Շիրակ!W28+Շենգավիթ!W28+Մալաթիա!W28+կենտրոն!W28+Գեղարք!W28+Էրեբունի!W28+Ավան!W28+Արմավիր!W28+Արագածոտն!W28+Արաբկիր!W28+Աջափնյակ!W28)</f>
        <v>0</v>
      </c>
      <c r="X28" s="96">
        <f>SUM(Հարավ.քաղ!X28+Հյուսիս.քաղ!X28+'Երևանի քաղ'!X28+Արարատ!X28+Կոտայք!X28+Տավուշ!X28+լոռի!X28+Սյունիք!X28+Շիրակ!X28+Շենգավիթ!X28+Մալաթիա!X28+կենտրոն!X28+Գեղարք!X28+Էրեբունի!X28+Ավան!X28+Արմավիր!X28+Արագածոտն!X28+Արաբկիր!X28+Աջափնյակ!X28)</f>
        <v>0</v>
      </c>
      <c r="Y28" s="103">
        <f>SUM(Հարավ.քաղ!Y28+Հյուսիս.քաղ!Y28+'Երևանի քաղ'!Y28+Արարատ!Y28+Կոտայք!Y28+Տավուշ!Y28+լոռի!Y28+Սյունիք!Y28+Շիրակ!Y28+Շենգավիթ!Y28+Մալաթիա!Y28+կենտրոն!Y28+Գեղարք!Y28+Էրեբունի!Y28+Ավան!Y28+Արմավիր!Y28+Արագածոտն!Y28+Արաբկիր!Y28+Աջափնյակ!Y28)</f>
        <v>6</v>
      </c>
      <c r="Z28" s="96">
        <f>SUM(Հարավ.քաղ!Z28+Հյուսիս.քաղ!Z28+'Երևանի քաղ'!Z28+Արարատ!Z28+Կոտայք!Z28+Տավուշ!Z28+լոռի!Z28+Սյունիք!Z28+Շիրակ!Z28+Շենգավիթ!Z28+Մալաթիա!Z28+կենտրոն!Z28+Գեղարք!Z28+Էրեբունի!Z28+Ավան!Z28+Արմավիր!Z28+Արագածոտն!Z28+Արաբկիր!Z28+Աջափնյակ!Z28)</f>
        <v>0</v>
      </c>
    </row>
    <row r="29" spans="1:26" s="84" customFormat="1">
      <c r="A29" s="86" t="s">
        <v>48</v>
      </c>
      <c r="B29" s="684" t="s">
        <v>49</v>
      </c>
      <c r="C29" s="684"/>
      <c r="D29" s="684"/>
      <c r="E29" s="200">
        <f>SUM(Աջափնյակ!E29+Արաբկիր!E29+Արագածոտն!E29+Արմավիր!E29+Ավան!E29+Էրեբունի!E29+Գեղարք!E29+կենտրոն!E29+Մալաթիա!E29+լոռի!E29+Շենգավիթ!E29+Շիրակ!E29+Սյունիք!E29+Տավուշ!E29+Կոտայք!E29+Արարատ!E29+'Երևանի քաղ'!E29+Հյուսիս.քաղ!E29+Հարավ.քաղ!E29)</f>
        <v>10</v>
      </c>
      <c r="F29" s="200">
        <f>SUM(Աջափնյակ!F29+Արաբկիր!F29+Արագածոտն!F29+Արմավիր!F29+Ավան!F29+Էրեբունի!F29+Գեղարք!F29+կենտրոն!F29+Մալաթիա!F29+լոռի!F29+Շենգավիթ!F29+Շիրակ!F29+Սյունիք!F29+Տավուշ!F29+Կոտայք!F29+Արարատ!F29+'Երևանի քաղ'!F29+Հյուսիս.քաղ!F29+Հարավ.քաղ!F29)</f>
        <v>21</v>
      </c>
      <c r="G29" s="200">
        <f>SUM(Աջափնյակ!G29+Արաբկիր!G29+Արագածոտն!G29+Արմավիր!G29+Ավան!G29+Էրեբունի!G29+Գեղարք!G29+կենտրոն!G29+Մալաթիա!G29+լոռի!G29+Շենգավիթ!G29+Շիրակ!G29+Սյունիք!G29+Տավուշ!G29+Կոտայք!G29+Արարատ!G29+'Երևանի քաղ'!G29+Հյուսիս.քաղ!G29+Հարավ.քաղ!G29)</f>
        <v>20</v>
      </c>
      <c r="H29" s="200">
        <f>SUM(Աջափնյակ!H29+Արաբկիր!H29+Արագածոտն!H29+Արմավիր!H29+Ավան!H29+Էրեբունի!H29+Գեղարք!H29+կենտրոն!H29+Մալաթիա!H29+լոռի!H29+Շենգավիթ!H29+Շիրակ!H29+Սյունիք!H29+Տավուշ!H29+Կոտայք!H29+Արարատ!H29+'Երևանի քաղ'!H29+Հյուսիս.քաղ!H29+Հարավ.քաղ!H29)</f>
        <v>1</v>
      </c>
      <c r="I29" s="200">
        <f>SUM(Աջափնյակ!I29+Արաբկիր!I29+Արագածոտն!I29+Արմավիր!I29+Ավան!I29+Էրեբունի!I29+Գեղարք!I29+կենտրոն!I29+Մալաթիա!I29+լոռի!I29+Շենգավիթ!I29+Շիրակ!I29+Սյունիք!I29+Տավուշ!I29+Կոտայք!I29+Արարատ!I29+'Երևանի քաղ'!I29+Հյուսիս.քաղ!I29+Հարավ.քաղ!I29)</f>
        <v>0</v>
      </c>
      <c r="J29" s="201">
        <f>SUM(Աջափնյակ!J29+Արաբկիր!J29+Արագածոտն!J29+Արմավիր!J29+Ավան!J29+Էրեբունի!J29+Գեղարք!J29+կենտրոն!J29+Մալաթիա!J29+լոռի!J29+Շենգավիթ!J29+Շիրակ!J29+Սյունիք!J29+Տավուշ!J29+Կոտայք!J29+Արարատ!J29+'Երևանի քաղ'!J29+Հյուսիս.քաղ!J29+Հարավ.քաղ!J29)</f>
        <v>21</v>
      </c>
      <c r="K29" s="200">
        <f>SUM(Աջափնյակ!K29+Արաբկիր!K29+Արագածոտն!K29+Արմավիր!K29+Ավան!K29+Էրեբունի!K29+Գեղարք!K29+կենտրոն!K29+Մալաթիա!K29+լոռի!K29+Շենգավիթ!K29+Շիրակ!K29+Սյունիք!K29+Տավուշ!K29+Կոտայք!K29+Արարատ!K29+'Երևանի քաղ'!K29+Հյուսիս.քաղ!K29+Հարավ.քաղ!K29)</f>
        <v>10</v>
      </c>
      <c r="L29" s="200">
        <f>SUM(Աջափնյակ!L29+Արաբկիր!L29+Արագածոտն!L29+Արմավիր!L29+Ավան!L29+Էրեբունի!L29+Գեղարք!L29+կենտրոն!L29+Մալաթիա!L29+լոռի!L29+Շենգավիթ!L29+Շիրակ!L29+Սյունիք!L29+Տավուշ!L29+Կոտայք!L29+Արարատ!L29+'Երևանի քաղ'!L29+Հյուսիս.քաղ!L29+Հարավ.քաղ!L29)</f>
        <v>2</v>
      </c>
      <c r="M29" s="200">
        <f>SUM(Աջափնյակ!M29+Արաբկիր!M29+Արագածոտն!M29+Արմավիր!M29+Ավան!M29+Էրեբունի!M29+Գեղարք!M29+կենտրոն!M29+Մալաթիա!M29+լոռի!M29+Շենգավիթ!M29+Շիրակ!M29+Սյունիք!M29+Տավուշ!M29+Կոտայք!M29+Արարատ!M29+'Երևանի քաղ'!M29+Հյուսիս.քաղ!M29+Հարավ.քաղ!M29)</f>
        <v>3</v>
      </c>
      <c r="N29" s="201">
        <f>SUM(Աջափնյակ!N29+Արաբկիր!N29+Արագածոտն!N29+Արմավիր!N29+Ավան!N29+Էրեբունի!N29+Գեղարք!N29+կենտրոն!N29+Մալաթիա!N29+լոռի!N29+Շենգավիթ!N29+Շիրակ!N29+Սյունիք!N29+Տավուշ!N29+Կոտայք!N29+Արարատ!N29+'Երևանի քաղ'!N29+Հյուսիս.քաղ!N29+Հարավ.քաղ!N29)</f>
        <v>5</v>
      </c>
      <c r="O29" s="200">
        <f>SUM(Աջափնյակ!O29+Արաբկիր!O29+Արագածոտն!O29+Արմավիր!O29+Ավան!O29+Էրեբունի!O29+Գեղարք!O29+կենտրոն!O29+Մալաթիա!O29+լոռի!O29+Շենգավիթ!O29+Շիրակ!O29+Սյունիք!O29+Տավուշ!O29+Կոտայք!O29+Արարատ!O29+'Երևանի քաղ'!O29+Հյուսիս.քաղ!O29+Հարավ.քաղ!O29)</f>
        <v>0</v>
      </c>
      <c r="P29" s="200">
        <f>SUM(Աջափնյակ!P29+Արաբկիր!P29+Արագածոտն!P29+Արմավիր!P29+Ավան!P29+Էրեբունի!P29+Գեղարք!P29+կենտրոն!P29+Մալաթիա!P29+լոռի!P29+Շենգավիթ!P29+Շիրակ!P29+Սյունիք!P29+Տավուշ!P29+Կոտայք!P29+Արարատ!P29+'Երևանի քաղ'!P29+Հյուսիս.քաղ!P29+Հարավ.քաղ!P29)</f>
        <v>4</v>
      </c>
      <c r="Q29" s="200">
        <f>SUM(Աջափնյակ!Q29+Արաբկիր!Q29+Արագածոտն!Q29+Արմավիր!Q29+Ավան!Q29+Էրեբունի!Q29+Գեղարք!Q29+կենտրոն!Q29+Մալաթիա!Q29+լոռի!Q29+Շենգավիթ!Q29+Շիրակ!Q29+Սյունիք!Q29+Տավուշ!Q29+Կոտայք!Q29+Արարատ!Q29+'Երևանի քաղ'!Q29+Հյուսիս.քաղ!Q29+Հարավ.քաղ!Q29)</f>
        <v>1</v>
      </c>
      <c r="R29" s="200">
        <f>SUM(Աջափնյակ!R29+Արաբկիր!R29+Արագածոտն!R29+Արմավիր!R29+Ավան!R29+Էրեբունի!R29+Գեղարք!R29+կենտրոն!R29+Մալաթիա!R29+լոռի!R29+Շենգավիթ!R29+Շիրակ!R29+Սյունիք!R29+Տավուշ!R29+Կոտայք!R29+Արարատ!R29+'Երևանի քաղ'!R29+Հյուսիս.քաղ!R29+Հարավ.քաղ!R29)</f>
        <v>0</v>
      </c>
      <c r="S29" s="95">
        <f t="shared" si="2"/>
        <v>21</v>
      </c>
      <c r="T29" s="96">
        <f>SUM(Հարավ.քաղ!T29+Հյուսիս.քաղ!T29+'Երևանի քաղ'!T29+Արարատ!T29+Կոտայք!T29+Տավուշ!T29+լոռի!T29+Սյունիք!T29+Շիրակ!T29+Շենգավիթ!T29+Մալաթիա!T29+կենտրոն!T29+Գեղարք!T29+Էրեբունի!T29+Ավան!T29+Արմավիր!T29+Արագածոտն!T29+Արաբկիր!T29+Աջափնյակ!T29)</f>
        <v>0</v>
      </c>
      <c r="U29" s="96">
        <f>SUM(Հարավ.քաղ!U29+Հյուսիս.քաղ!U29+'Երևանի քաղ'!U29+Արարատ!U29+Կոտայք!U29+Տավուշ!U29+լոռի!U29+Սյունիք!U29+Շիրակ!U29+Շենգավիթ!U29+Մալաթիա!U29+կենտրոն!U29+Գեղարք!U29+Էրեբունի!U29+Ավան!U29+Արմավիր!U29+Արագածոտն!U29+Արաբկիր!U29+Աջափնյակ!U29)</f>
        <v>15</v>
      </c>
      <c r="V29" s="96">
        <f>SUM(Հարավ.քաղ!V29+Հյուսիս.քաղ!V29+'Երևանի քաղ'!V29+Արարատ!V29+Կոտայք!V29+Տավուշ!V29+լոռի!V29+Սյունիք!V29+Շիրակ!V29+Շենգավիթ!V29+Մալաթիա!V29+կենտրոն!V29+Գեղարք!V29+Էրեբունի!V29+Ավան!V29+Արմավիր!V29+Արագածոտն!V29+Արաբկիր!V29+Աջափնյակ!V29)</f>
        <v>2</v>
      </c>
      <c r="W29" s="96">
        <f>SUM(Հարավ.քաղ!W29+Հյուսիս.քաղ!W29+'Երևանի քաղ'!W29+Արարատ!W29+Կոտայք!W29+Տավուշ!W29+լոռի!W29+Սյունիք!W29+Շիրակ!W29+Շենգավիթ!W29+Մալաթիա!W29+կենտրոն!W29+Գեղարք!W29+Էրեբունի!W29+Ավան!W29+Արմավիր!W29+Արագածոտն!W29+Արաբկիր!W29+Աջափնյակ!W29)</f>
        <v>0</v>
      </c>
      <c r="X29" s="96">
        <f>SUM(Հարավ.քաղ!X29+Հյուսիս.քաղ!X29+'Երևանի քաղ'!X29+Արարատ!X29+Կոտայք!X29+Տավուշ!X29+լոռի!X29+Սյունիք!X29+Շիրակ!X29+Շենգավիթ!X29+Մալաթիա!X29+կենտրոն!X29+Գեղարք!X29+Էրեբունի!X29+Ավան!X29+Արմավիր!X29+Արագածոտն!X29+Արաբկիր!X29+Աջափնյակ!X29)</f>
        <v>0</v>
      </c>
      <c r="Y29" s="103">
        <f>SUM(Հարավ.քաղ!Y29+Հյուսիս.քաղ!Y29+'Երևանի քաղ'!Y29+Արարատ!Y29+Կոտայք!Y29+Տավուշ!Y29+լոռի!Y29+Սյունիք!Y29+Շիրակ!Y29+Շենգավիթ!Y29+Մալաթիա!Y29+կենտրոն!Y29+Գեղարք!Y29+Էրեբունի!Y29+Ավան!Y29+Արմավիր!Y29+Արագածոտն!Y29+Արաբկիր!Y29+Աջափնյակ!Y29)</f>
        <v>9</v>
      </c>
      <c r="Z29" s="96">
        <f>SUM(Հարավ.քաղ!Z29+Հյուսիս.քաղ!Z29+'Երևանի քաղ'!Z29+Արարատ!Z29+Կոտայք!Z29+Տավուշ!Z29+լոռի!Z29+Սյունիք!Z29+Շիրակ!Z29+Շենգավիթ!Z29+Մալաթիա!Z29+կենտրոն!Z29+Գեղարք!Z29+Էրեբունի!Z29+Ավան!Z29+Արմավիր!Z29+Արագածոտն!Z29+Արաբկիր!Z29+Աջափնյակ!Z29)</f>
        <v>7</v>
      </c>
    </row>
    <row r="30" spans="1:26" s="84" customFormat="1">
      <c r="A30" s="86" t="s">
        <v>50</v>
      </c>
      <c r="B30" s="685" t="s">
        <v>51</v>
      </c>
      <c r="C30" s="685"/>
      <c r="D30" s="685"/>
      <c r="E30" s="200">
        <f>SUM(Աջափնյակ!E30+Արաբկիր!E30+Արագածոտն!E30+Արմավիր!E30+Ավան!E30+Էրեբունի!E30+Գեղարք!E30+կենտրոն!E30+Մալաթիա!E30+լոռի!E30+Շենգավիթ!E30+Շիրակ!E30+Սյունիք!E30+Տավուշ!E30+Կոտայք!E30+Արարատ!E30+'Երևանի քաղ'!E30+Հյուսիս.քաղ!E30+Հարավ.քաղ!E30)</f>
        <v>43</v>
      </c>
      <c r="F30" s="200">
        <f>SUM(Աջափնյակ!F30+Արաբկիր!F30+Արագածոտն!F30+Արմավիր!F30+Ավան!F30+Էրեբունի!F30+Գեղարք!F30+կենտրոն!F30+Մալաթիա!F30+լոռի!F30+Շենգավիթ!F30+Շիրակ!F30+Սյունիք!F30+Տավուշ!F30+Կոտայք!F30+Արարատ!F30+'Երևանի քաղ'!F30+Հյուսիս.քաղ!F30+Հարավ.քաղ!F30)</f>
        <v>46</v>
      </c>
      <c r="G30" s="200">
        <f>SUM(Աջափնյակ!G30+Արաբկիր!G30+Արագածոտն!G30+Արմավիր!G30+Ավան!G30+Էրեբունի!G30+Գեղարք!G30+կենտրոն!G30+Մալաթիա!G30+լոռի!G30+Շենգավիթ!G30+Շիրակ!G30+Սյունիք!G30+Տավուշ!G30+Կոտայք!G30+Արարատ!G30+'Երևանի քաղ'!G30+Հյուսիս.քաղ!G30+Հարավ.քաղ!G30)</f>
        <v>43</v>
      </c>
      <c r="H30" s="200">
        <f>SUM(Աջափնյակ!H30+Արաբկիր!H30+Արագածոտն!H30+Արմավիր!H30+Ավան!H30+Էրեբունի!H30+Գեղարք!H30+կենտրոն!H30+Մալաթիա!H30+լոռի!H30+Շենգավիթ!H30+Շիրակ!H30+Սյունիք!H30+Տավուշ!H30+Կոտայք!H30+Արարատ!H30+'Երևանի քաղ'!H30+Հյուսիս.քաղ!H30+Հարավ.քաղ!H30)</f>
        <v>3</v>
      </c>
      <c r="I30" s="200">
        <f>SUM(Աջափնյակ!I30+Արաբկիր!I30+Արագածոտն!I30+Արմավիր!I30+Ավան!I30+Էրեբունի!I30+Գեղարք!I30+կենտրոն!I30+Մալաթիա!I30+լոռի!I30+Շենգավիթ!I30+Շիրակ!I30+Սյունիք!I30+Տավուշ!I30+Կոտայք!I30+Արարատ!I30+'Երևանի քաղ'!I30+Հյուսիս.քաղ!I30+Հարավ.քաղ!I30)</f>
        <v>0</v>
      </c>
      <c r="J30" s="201">
        <f>SUM(Աջափնյակ!J30+Արաբկիր!J30+Արագածոտն!J30+Արմավիր!J30+Ավան!J30+Էրեբունի!J30+Գեղարք!J30+կենտրոն!J30+Մալաթիա!J30+լոռի!J30+Շենգավիթ!J30+Շիրակ!J30+Սյունիք!J30+Տավուշ!J30+Կոտայք!J30+Արարատ!J30+'Երևանի քաղ'!J30+Հյուսիս.քաղ!J30+Հարավ.քաղ!J30)</f>
        <v>55</v>
      </c>
      <c r="K30" s="200">
        <f>SUM(Աջափնյակ!K30+Արաբկիր!K30+Արագածոտն!K30+Արմավիր!K30+Ավան!K30+Էրեբունի!K30+Գեղարք!K30+կենտրոն!K30+Մալաթիա!K30+լոռի!K30+Շենգավիթ!K30+Շիրակ!K30+Սյունիք!K30+Տավուշ!K30+Կոտայք!K30+Արարատ!K30+'Երևանի քաղ'!K30+Հյուսիս.քաղ!K30+Հարավ.քաղ!K30)</f>
        <v>36</v>
      </c>
      <c r="L30" s="200">
        <f>SUM(Աջափնյակ!L30+Արաբկիր!L30+Արագածոտն!L30+Արմավիր!L30+Ավան!L30+Էրեբունի!L30+Գեղարք!L30+կենտրոն!L30+Մալաթիա!L30+լոռի!L30+Շենգավիթ!L30+Շիրակ!L30+Սյունիք!L30+Տավուշ!L30+Կոտայք!L30+Արարատ!L30+'Երևանի քաղ'!L30+Հյուսիս.քաղ!L30+Հարավ.քաղ!L30)</f>
        <v>3</v>
      </c>
      <c r="M30" s="200">
        <f>SUM(Աջափնյակ!M30+Արաբկիր!M30+Արագածոտն!M30+Արմավիր!M30+Ավան!M30+Էրեբունի!M30+Գեղարք!M30+կենտրոն!M30+Մալաթիա!M30+լոռի!M30+Շենգավիթ!M30+Շիրակ!M30+Սյունիք!M30+Տավուշ!M30+Կոտայք!M30+Արարատ!M30+'Երևանի քաղ'!M30+Հյուսիս.քաղ!M30+Հարավ.քաղ!M30)</f>
        <v>8</v>
      </c>
      <c r="N30" s="201">
        <f>SUM(Աջափնյակ!N30+Արաբկիր!N30+Արագածոտն!N30+Արմավիր!N30+Ավան!N30+Էրեբունի!N30+Գեղարք!N30+կենտրոն!N30+Մալաթիա!N30+լոռի!N30+Շենգավիթ!N30+Շիրակ!N30+Սյունիք!N30+Տավուշ!N30+Կոտայք!N30+Արարատ!N30+'Երևանի քաղ'!N30+Հյուսիս.քաղ!N30+Հարավ.քաղ!N30)</f>
        <v>8</v>
      </c>
      <c r="O30" s="200">
        <f>SUM(Աջափնյակ!O30+Արաբկիր!O30+Արագածոտն!O30+Արմավիր!O30+Ավան!O30+Էրեբունի!O30+Գեղարք!O30+կենտրոն!O30+Մալաթիա!O30+լոռի!O30+Շենգավիթ!O30+Շիրակ!O30+Սյունիք!O30+Տավուշ!O30+Կոտայք!O30+Արարատ!O30+'Երևանի քաղ'!O30+Հյուսիս.քաղ!O30+Հարավ.քաղ!O30)</f>
        <v>3</v>
      </c>
      <c r="P30" s="200">
        <f>SUM(Աջափնյակ!P30+Արաբկիր!P30+Արագածոտն!P30+Արմավիր!P30+Ավան!P30+Էրեբունի!P30+Գեղարք!P30+կենտրոն!P30+Մալաթիա!P30+լոռի!P30+Շենգավիթ!P30+Շիրակ!P30+Սյունիք!P30+Տավուշ!P30+Կոտայք!P30+Արարատ!P30+'Երևանի քաղ'!P30+Հյուսիս.քաղ!P30+Հարավ.քաղ!P30)</f>
        <v>4</v>
      </c>
      <c r="Q30" s="200">
        <f>SUM(Աջափնյակ!Q30+Արաբկիր!Q30+Արագածոտն!Q30+Արմավիր!Q30+Ավան!Q30+Էրեբունի!Q30+Գեղարք!Q30+կենտրոն!Q30+Մալաթիա!Q30+լոռի!Q30+Շենգավիթ!Q30+Շիրակ!Q30+Սյունիք!Q30+Տավուշ!Q30+Կոտայք!Q30+Արարատ!Q30+'Երևանի քաղ'!Q30+Հյուսիս.քաղ!Q30+Հարավ.քաղ!Q30)</f>
        <v>1</v>
      </c>
      <c r="R30" s="200">
        <f>SUM(Աջափնյակ!R30+Արաբկիր!R30+Արագածոտն!R30+Արմավիր!R30+Ավան!R30+Էրեբունի!R30+Գեղարք!R30+կենտրոն!R30+Մալաթիա!R30+լոռի!R30+Շենգավիթ!R30+Շիրակ!R30+Սյունիք!R30+Տավուշ!R30+Կոտայք!R30+Արարատ!R30+'Երևանի քաղ'!R30+Հյուսիս.քաղ!R30+Հարավ.քաղ!R30)</f>
        <v>0</v>
      </c>
      <c r="S30" s="95">
        <f t="shared" si="2"/>
        <v>55</v>
      </c>
      <c r="T30" s="96">
        <f>SUM(Հարավ.քաղ!T30+Հյուսիս.քաղ!T30+'Երևանի քաղ'!T30+Արարատ!T30+Կոտայք!T30+Տավուշ!T30+լոռի!T30+Սյունիք!T30+Շիրակ!T30+Շենգավիթ!T30+Մալաթիա!T30+կենտրոն!T30+Գեղարք!T30+Էրեբունի!T30+Ավան!T30+Արմավիր!T30+Արագածոտն!T30+Արաբկիր!T30+Աջափնյակ!T30)</f>
        <v>3</v>
      </c>
      <c r="U30" s="96">
        <f>SUM(Հարավ.քաղ!U30+Հյուսիս.քաղ!U30+'Երևանի քաղ'!U30+Արարատ!U30+Կոտայք!U30+Տավուշ!U30+լոռի!U30+Սյունիք!U30+Շիրակ!U30+Շենգավիթ!U30+Մալաթիա!U30+կենտրոն!U30+Գեղարք!U30+Էրեբունի!U30+Ավան!U30+Արմավիր!U30+Արագածոտն!U30+Արաբկիր!U30+Աջափնյակ!U30)</f>
        <v>39</v>
      </c>
      <c r="V30" s="96">
        <f>SUM(Հարավ.քաղ!V30+Հյուսիս.քաղ!V30+'Երևանի քաղ'!V30+Արարատ!V30+Կոտայք!V30+Տավուշ!V30+լոռի!V30+Սյունիք!V30+Շիրակ!V30+Շենգավիթ!V30+Մալաթիա!V30+կենտրոն!V30+Գեղարք!V30+Էրեբունի!V30+Ավան!V30+Արմավիր!V30+Արագածոտն!V30+Արաբկիր!V30+Աջափնյակ!V30)</f>
        <v>16</v>
      </c>
      <c r="W30" s="96">
        <f>SUM(Հարավ.քաղ!W30+Հյուսիս.քաղ!W30+'Երևանի քաղ'!W30+Արարատ!W30+Կոտայք!W30+Տավուշ!W30+լոռի!W30+Սյունիք!W30+Շիրակ!W30+Շենգավիթ!W30+Մալաթիա!W30+կենտրոն!W30+Գեղարք!W30+Էրեբունի!W30+Ավան!W30+Արմավիր!W30+Արագածոտն!W30+Արաբկիր!W30+Աջափնյակ!W30)</f>
        <v>0</v>
      </c>
      <c r="X30" s="96">
        <f>SUM(Հարավ.քաղ!X30+Հյուսիս.քաղ!X30+'Երևանի քաղ'!X30+Արարատ!X30+Կոտայք!X30+Տավուշ!X30+լոռի!X30+Սյունիք!X30+Շիրակ!X30+Շենգավիթ!X30+Մալաթիա!X30+կենտրոն!X30+Գեղարք!X30+Էրեբունի!X30+Ավան!X30+Արմավիր!X30+Արագածոտն!X30+Արաբկիր!X30+Աջափնյակ!X30)</f>
        <v>1</v>
      </c>
      <c r="Y30" s="103">
        <f>SUM(Հարավ.քաղ!Y30+Հյուսիս.քաղ!Y30+'Երևանի քաղ'!Y30+Արարատ!Y30+Կոտայք!Y30+Տավուշ!Y30+լոռի!Y30+Սյունիք!Y30+Շիրակ!Y30+Շենգավիթ!Y30+Մալաթիա!Y30+կենտրոն!Y30+Գեղարք!Y30+Էրեբունի!Y30+Ավան!Y30+Արմավիր!Y30+Արագածոտն!Y30+Արաբկիր!Y30+Աջափնյակ!Y30)</f>
        <v>28</v>
      </c>
      <c r="Z30" s="96">
        <f>SUM(Հարավ.քաղ!Z30+Հյուսիս.քաղ!Z30+'Երևանի քաղ'!Z30+Արարատ!Z30+Կոտայք!Z30+Տավուշ!Z30+լոռի!Z30+Սյունիք!Z30+Շիրակ!Z30+Շենգավիթ!Z30+Մալաթիա!Z30+կենտրոն!Z30+Գեղարք!Z30+Էրեբունի!Z30+Ավան!Z30+Արմավիր!Z30+Արագածոտն!Z30+Արաբկիր!Z30+Աջափնյակ!Z30)</f>
        <v>8</v>
      </c>
    </row>
    <row r="31" spans="1:26" s="84" customFormat="1">
      <c r="A31" s="86" t="s">
        <v>52</v>
      </c>
      <c r="B31" s="665" t="s">
        <v>53</v>
      </c>
      <c r="C31" s="666"/>
      <c r="D31" s="667"/>
      <c r="E31" s="200">
        <f>SUM(Աջափնյակ!E31+Արաբկիր!E31+Արագածոտն!E31+Արմավիր!E31+Ավան!E31+Էրեբունի!E31+Գեղարք!E31+կենտրոն!E31+Մալաթիա!E31+լոռի!E31+Շենգավիթ!E31+Շիրակ!E31+Սյունիք!E31+Տավուշ!E31+Կոտայք!E31+Արարատ!E31+'Երևանի քաղ'!E31+Հյուսիս.քաղ!E31+Հարավ.քաղ!E31)</f>
        <v>33</v>
      </c>
      <c r="F31" s="200">
        <f>SUM(Աջափնյակ!F31+Արաբկիր!F31+Արագածոտն!F31+Արմավիր!F31+Ավան!F31+Էրեբունի!F31+Գեղարք!F31+կենտրոն!F31+Մալաթիա!F31+լոռի!F31+Շենգավիթ!F31+Շիրակ!F31+Սյունիք!F31+Տավուշ!F31+Կոտայք!F31+Արարատ!F31+'Երևանի քաղ'!F31+Հյուսիս.քաղ!F31+Հարավ.քաղ!F31)</f>
        <v>21</v>
      </c>
      <c r="G31" s="200">
        <f>SUM(Աջափնյակ!G31+Արաբկիր!G31+Արագածոտն!G31+Արմավիր!G31+Ավան!G31+Էրեբունի!G31+Գեղարք!G31+կենտրոն!G31+Մալաթիա!G31+լոռի!G31+Շենգավիթ!G31+Շիրակ!G31+Սյունիք!G31+Տավուշ!G31+Կոտայք!G31+Արարատ!G31+'Երևանի քաղ'!G31+Հյուսիս.քաղ!G31+Հարավ.քաղ!G31)</f>
        <v>18</v>
      </c>
      <c r="H31" s="200">
        <f>SUM(Աջափնյակ!H31+Արաբկիր!H31+Արագածոտն!H31+Արմավիր!H31+Ավան!H31+Էրեբունի!H31+Գեղարք!H31+կենտրոն!H31+Մալաթիա!H31+լոռի!H31+Շենգավիթ!H31+Շիրակ!H31+Սյունիք!H31+Տավուշ!H31+Կոտայք!H31+Արարատ!H31+'Երևանի քաղ'!H31+Հյուսիս.քաղ!H31+Հարավ.քաղ!H31)</f>
        <v>3</v>
      </c>
      <c r="I31" s="200">
        <f>SUM(Աջափնյակ!I31+Արաբկիր!I31+Արագածոտն!I31+Արմավիր!I31+Ավան!I31+Էրեբունի!I31+Գեղարք!I31+կենտրոն!I31+Մալաթիա!I31+լոռի!I31+Շենգավիթ!I31+Շիրակ!I31+Սյունիք!I31+Տավուշ!I31+Կոտայք!I31+Արարատ!I31+'Երևանի քաղ'!I31+Հյուսիս.քաղ!I31+Հարավ.քաղ!I31)</f>
        <v>0</v>
      </c>
      <c r="J31" s="201">
        <f>SUM(Աջափնյակ!J31+Արաբկիր!J31+Արագածոտն!J31+Արմավիր!J31+Ավան!J31+Էրեբունի!J31+Գեղարք!J31+կենտրոն!J31+Մալաթիա!J31+լոռի!J31+Շենգավիթ!J31+Շիրակ!J31+Սյունիք!J31+Տավուշ!J31+Կոտայք!J31+Արարատ!J31+'Երևանի քաղ'!J31+Հյուսիս.քաղ!J31+Հարավ.քաղ!J31)</f>
        <v>23</v>
      </c>
      <c r="K31" s="200">
        <f>SUM(Աջափնյակ!K31+Արաբկիր!K31+Արագածոտն!K31+Արմավիր!K31+Ավան!K31+Էրեբունի!K31+Գեղարք!K31+կենտրոն!K31+Մալաթիա!K31+լոռի!K31+Շենգավիթ!K31+Շիրակ!K31+Սյունիք!K31+Տավուշ!K31+Կոտայք!K31+Արարատ!K31+'Երևանի քաղ'!K31+Հյուսիս.քաղ!K31+Հարավ.քաղ!K31)</f>
        <v>14</v>
      </c>
      <c r="L31" s="200">
        <f>SUM(Աջափնյակ!L31+Արաբկիր!L31+Արագածոտն!L31+Արմավիր!L31+Ավան!L31+Էրեբունի!L31+Գեղարք!L31+կենտրոն!L31+Մալաթիա!L31+լոռի!L31+Շենգավիթ!L31+Շիրակ!L31+Սյունիք!L31+Տավուշ!L31+Կոտայք!L31+Արարատ!L31+'Երևանի քաղ'!L31+Հյուսիս.քաղ!L31+Հարավ.քաղ!L31)</f>
        <v>2</v>
      </c>
      <c r="M31" s="200">
        <f>SUM(Աջափնյակ!M31+Արաբկիր!M31+Արագածոտն!M31+Արմավիր!M31+Ավան!M31+Էրեբունի!M31+Գեղարք!M31+կենտրոն!M31+Մալաթիա!M31+լոռի!M31+Շենգավիթ!M31+Շիրակ!M31+Սյունիք!M31+Տավուշ!M31+Կոտայք!M31+Արարատ!M31+'Երևանի քաղ'!M31+Հյուսիս.քաղ!M31+Հարավ.քաղ!M31)</f>
        <v>2</v>
      </c>
      <c r="N31" s="201">
        <f>SUM(Աջափնյակ!N31+Արաբկիր!N31+Արագածոտն!N31+Արմավիր!N31+Ավան!N31+Էրեբունի!N31+Գեղարք!N31+կենտրոն!N31+Մալաթիա!N31+լոռի!N31+Շենգավիթ!N31+Շիրակ!N31+Սյունիք!N31+Տավուշ!N31+Կոտայք!N31+Արարատ!N31+'Երևանի քաղ'!N31+Հյուսիս.քաղ!N31+Հարավ.քաղ!N31)</f>
        <v>4</v>
      </c>
      <c r="O31" s="200">
        <f>SUM(Աջափնյակ!O31+Արաբկիր!O31+Արագածոտն!O31+Արմավիր!O31+Ավան!O31+Էրեբունի!O31+Գեղարք!O31+կենտրոն!O31+Մալաթիա!O31+լոռի!O31+Շենգավիթ!O31+Շիրակ!O31+Սյունիք!O31+Տավուշ!O31+Կոտայք!O31+Արարատ!O31+'Երևանի քաղ'!O31+Հյուսիս.քաղ!O31+Հարավ.քաղ!O31)</f>
        <v>2</v>
      </c>
      <c r="P31" s="200">
        <f>SUM(Աջափնյակ!P31+Արաբկիր!P31+Արագածոտն!P31+Արմավիր!P31+Ավան!P31+Էրեբունի!P31+Գեղարք!P31+կենտրոն!P31+Մալաթիա!P31+լոռի!P31+Շենգավիթ!P31+Շիրակ!P31+Սյունիք!P31+Տավուշ!P31+Կոտայք!P31+Արարատ!P31+'Երևանի քաղ'!P31+Հյուսիս.քաղ!P31+Հարավ.քաղ!P31)</f>
        <v>2</v>
      </c>
      <c r="Q31" s="200">
        <f>SUM(Աջափնյակ!Q31+Արաբկիր!Q31+Արագածոտն!Q31+Արմավիր!Q31+Ավան!Q31+Էրեբունի!Q31+Գեղարք!Q31+կենտրոն!Q31+Մալաթիա!Q31+լոռի!Q31+Շենգավիթ!Q31+Շիրակ!Q31+Սյունիք!Q31+Տավուշ!Q31+Կոտայք!Q31+Արարատ!Q31+'Երևանի քաղ'!Q31+Հյուսիս.քաղ!Q31+Հարավ.քաղ!Q31)</f>
        <v>0</v>
      </c>
      <c r="R31" s="200">
        <f>SUM(Աջափնյակ!R31+Արաբկիր!R31+Արագածոտն!R31+Արմավիր!R31+Ավան!R31+Էրեբունի!R31+Գեղարք!R31+կենտրոն!R31+Մալաթիա!R31+լոռի!R31+Շենգավիթ!R31+Շիրակ!R31+Սյունիք!R31+Տավուշ!R31+Կոտայք!R31+Արարատ!R31+'Երևանի քաղ'!R31+Հյուսիս.քաղ!R31+Հարավ.քաղ!R31)</f>
        <v>0</v>
      </c>
      <c r="S31" s="95">
        <f t="shared" si="2"/>
        <v>23</v>
      </c>
      <c r="T31" s="96">
        <f>SUM(Հարավ.քաղ!T31+Հյուսիս.քաղ!T31+'Երևանի քաղ'!T31+Արարատ!T31+Կոտայք!T31+Տավուշ!T31+լոռի!T31+Սյունիք!T31+Շիրակ!T31+Շենգավիթ!T31+Մալաթիա!T31+կենտրոն!T31+Գեղարք!T31+Էրեբունի!T31+Ավան!T31+Արմավիր!T31+Արագածոտն!T31+Արաբկիր!T31+Աջափնյակ!T31)</f>
        <v>1</v>
      </c>
      <c r="U31" s="96">
        <f>SUM(Հարավ.քաղ!U31+Հյուսիս.քաղ!U31+'Երևանի քաղ'!U31+Արարատ!U31+Կոտայք!U31+Տավուշ!U31+լոռի!U31+Սյունիք!U31+Շիրակ!U31+Շենգավիթ!U31+Մալաթիա!U31+կենտրոն!U31+Գեղարք!U31+Էրեբունի!U31+Ավան!U31+Արմավիր!U31+Արագածոտն!U31+Արաբկիր!U31+Աջափնյակ!U31)</f>
        <v>16</v>
      </c>
      <c r="V31" s="96">
        <f>SUM(Հարավ.քաղ!V31+Հյուսիս.քաղ!V31+'Երևանի քաղ'!V31+Արարատ!V31+Կոտայք!V31+Տավուշ!V31+լոռի!V31+Սյունիք!V31+Շիրակ!V31+Շենգավիթ!V31+Մալաթիա!V31+կենտրոն!V31+Գեղարք!V31+Էրեբունի!V31+Ավան!V31+Արմավիր!V31+Արագածոտն!V31+Արաբկիր!V31+Աջափնյակ!V31)</f>
        <v>8</v>
      </c>
      <c r="W31" s="96">
        <f>SUM(Հարավ.քաղ!W31+Հյուսիս.քաղ!W31+'Երևանի քաղ'!W31+Արարատ!W31+Կոտայք!W31+Տավուշ!W31+լոռի!W31+Սյունիք!W31+Շիրակ!W31+Շենգավիթ!W31+Մալաթիա!W31+կենտրոն!W31+Գեղարք!W31+Էրեբունի!W31+Ավան!W31+Արմավիր!W31+Արագածոտն!W31+Արաբկիր!W31+Աջափնյակ!W31)</f>
        <v>0</v>
      </c>
      <c r="X31" s="96">
        <f>SUM(Հարավ.քաղ!X31+Հյուսիս.քաղ!X31+'Երևանի քաղ'!X31+Արարատ!X31+Կոտայք!X31+Տավուշ!X31+լոռի!X31+Սյունիք!X31+Շիրակ!X31+Շենգավիթ!X31+Մալաթիա!X31+կենտրոն!X31+Գեղարք!X31+Էրեբունի!X31+Ավան!X31+Արմավիր!X31+Արագածոտն!X31+Արաբկիր!X31+Աջափնյակ!X31)</f>
        <v>0</v>
      </c>
      <c r="Y31" s="103">
        <f>SUM(Հարավ.քաղ!Y31+Հյուսիս.քաղ!Y31+'Երևանի քաղ'!Y31+Արարատ!Y31+Կոտայք!Y31+Տավուշ!Y31+լոռի!Y31+Սյունիք!Y31+Շիրակ!Y31+Շենգավիթ!Y31+Մալաթիա!Y31+կենտրոն!Y31+Գեղարք!Y31+Էրեբունի!Y31+Ավան!Y31+Արմավիր!Y31+Արագածոտն!Y31+Արաբկիր!Y31+Աջափնյակ!Y31)</f>
        <v>27</v>
      </c>
      <c r="Z31" s="96">
        <f>SUM(Հարավ.քաղ!Z31+Հյուսիս.քաղ!Z31+'Երևանի քաղ'!Z31+Արարատ!Z31+Կոտայք!Z31+Տավուշ!Z31+լոռի!Z31+Սյունիք!Z31+Շիրակ!Z31+Շենգավիթ!Z31+Մալաթիա!Z31+կենտրոն!Z31+Գեղարք!Z31+Էրեբունի!Z31+Ավան!Z31+Արմավիր!Z31+Արագածոտն!Z31+Արաբկիր!Z31+Աջափնյակ!Z31)</f>
        <v>12</v>
      </c>
    </row>
    <row r="32" spans="1:26" s="84" customFormat="1">
      <c r="A32" s="86" t="s">
        <v>54</v>
      </c>
      <c r="B32" s="677" t="s">
        <v>55</v>
      </c>
      <c r="C32" s="680"/>
      <c r="D32" s="681"/>
      <c r="E32" s="200">
        <f>SUM(Աջափնյակ!E32+Արաբկիր!E32+Արագածոտն!E32+Արմավիր!E32+Ավան!E32+Էրեբունի!E32+Գեղարք!E32+կենտրոն!E32+Մալաթիա!E32+լոռի!E32+Շենգավիթ!E32+Շիրակ!E32+Սյունիք!E32+Տավուշ!E32+Կոտայք!E32+Արարատ!E32+'Երևանի քաղ'!E32+Հյուսիս.քաղ!E32+Հարավ.քաղ!E32)</f>
        <v>111</v>
      </c>
      <c r="F32" s="200">
        <f>SUM(Աջափնյակ!F32+Արաբկիր!F32+Արագածոտն!F32+Արմավիր!F32+Ավան!F32+Էրեբունի!F32+Գեղարք!F32+կենտրոն!F32+Մալաթիա!F32+լոռի!F32+Շենգավիթ!F32+Շիրակ!F32+Սյունիք!F32+Տավուշ!F32+Կոտայք!F32+Արարատ!F32+'Երևանի քաղ'!F32+Հյուսիս.քաղ!F32+Հարավ.քաղ!F32)</f>
        <v>300</v>
      </c>
      <c r="G32" s="200">
        <f>SUM(Աջափնյակ!G32+Արաբկիր!G32+Արագածոտն!G32+Արմավիր!G32+Ավան!G32+Էրեբունի!G32+Գեղարք!G32+կենտրոն!G32+Մալաթիա!G32+լոռի!G32+Շենգավիթ!G32+Շիրակ!G32+Սյունիք!G32+Տավուշ!G32+Կոտայք!G32+Արարատ!G32+'Երևանի քաղ'!G32+Հյուսիս.քաղ!G32+Հարավ.քաղ!G32)</f>
        <v>269</v>
      </c>
      <c r="H32" s="200">
        <f>SUM(Աջափնյակ!H32+Արաբկիր!H32+Արագածոտն!H32+Արմավիր!H32+Ավան!H32+Էրեբունի!H32+Գեղարք!H32+կենտրոն!H32+Մալաթիա!H32+լոռի!H32+Շենգավիթ!H32+Շիրակ!H32+Սյունիք!H32+Տավուշ!H32+Կոտայք!H32+Արարատ!H32+'Երևանի քաղ'!H32+Հյուսիս.քաղ!H32+Հարավ.քաղ!H32)</f>
        <v>31</v>
      </c>
      <c r="I32" s="200">
        <f>SUM(Աջափնյակ!I32+Արաբկիր!I32+Արագածոտն!I32+Արմավիր!I32+Ավան!I32+Էրեբունի!I32+Գեղարք!I32+կենտրոն!I32+Մալաթիա!I32+լոռի!I32+Շենգավիթ!I32+Շիրակ!I32+Սյունիք!I32+Տավուշ!I32+Կոտայք!I32+Արարատ!I32+'Երևանի քաղ'!I32+Հյուսիս.քաղ!I32+Հարավ.քաղ!I32)</f>
        <v>2</v>
      </c>
      <c r="J32" s="201">
        <f>SUM(Աջափնյակ!J32+Արաբկիր!J32+Արագածոտն!J32+Արմավիր!J32+Ավան!J32+Էրեբունի!J32+Գեղարք!J32+կենտրոն!J32+Մալաթիա!J32+լոռի!J32+Շենգավիթ!J32+Շիրակ!J32+Սյունիք!J32+Տավուշ!J32+Կոտայք!J32+Արարատ!J32+'Երևանի քաղ'!J32+Հյուսիս.քաղ!J32+Հարավ.քաղ!J32)</f>
        <v>235</v>
      </c>
      <c r="K32" s="200">
        <f>SUM(Աջափնյակ!K32+Արաբկիր!K32+Արագածոտն!K32+Արմավիր!K32+Ավան!K32+Էրեբունի!K32+Գեղարք!K32+կենտրոն!K32+Մալաթիա!K32+լոռի!K32+Շենգավիթ!K32+Շիրակ!K32+Սյունիք!K32+Տավուշ!K32+Կոտայք!K32+Արարատ!K32+'Երևանի քաղ'!K32+Հյուսիս.քաղ!K32+Հարավ.քաղ!K32)</f>
        <v>130</v>
      </c>
      <c r="L32" s="200">
        <f>SUM(Աջափնյակ!L32+Արաբկիր!L32+Արագածոտն!L32+Արմավիր!L32+Ավան!L32+Էրեբունի!L32+Գեղարք!L32+կենտրոն!L32+Մալաթիա!L32+լոռի!L32+Շենգավիթ!L32+Շիրակ!L32+Սյունիք!L32+Տավուշ!L32+Կոտայք!L32+Արարատ!L32+'Երևանի քաղ'!L32+Հյուսիս.քաղ!L32+Հարավ.քաղ!L32)</f>
        <v>13</v>
      </c>
      <c r="M32" s="200">
        <f>SUM(Աջափնյակ!M32+Արաբկիր!M32+Արագածոտն!M32+Արմավիր!M32+Ավան!M32+Էրեբունի!M32+Գեղարք!M32+կենտրոն!M32+Մալաթիա!M32+լոռի!M32+Շենգավիթ!M32+Շիրակ!M32+Սյունիք!M32+Տավուշ!M32+Կոտայք!M32+Արարատ!M32+'Երևանի քաղ'!M32+Հյուսիս.քաղ!M32+Հարավ.քաղ!M32)</f>
        <v>34</v>
      </c>
      <c r="N32" s="201">
        <f>SUM(Աջափնյակ!N32+Արաբկիր!N32+Արագածոտն!N32+Արմավիր!N32+Ավան!N32+Էրեբունի!N32+Գեղարք!N32+կենտրոն!N32+Մալաթիա!N32+լոռի!N32+Շենգավիթ!N32+Շիրակ!N32+Սյունիք!N32+Տավուշ!N32+Կոտայք!N32+Արարատ!N32+'Երևանի քաղ'!N32+Հյուսիս.քաղ!N32+Հարավ.քաղ!N32)</f>
        <v>58</v>
      </c>
      <c r="O32" s="200">
        <f>SUM(Աջափնյակ!O32+Արաբկիր!O32+Արագածոտն!O32+Արմավիր!O32+Ավան!O32+Էրեբունի!O32+Գեղարք!O32+կենտրոն!O32+Մալաթիա!O32+լոռի!O32+Շենգավիթ!O32+Շիրակ!O32+Սյունիք!O32+Տավուշ!O32+Կոտայք!O32+Արարատ!O32+'Երևանի քաղ'!O32+Հյուսիս.քաղ!O32+Հարավ.քաղ!O32)</f>
        <v>23</v>
      </c>
      <c r="P32" s="200">
        <f>SUM(Աջափնյակ!P32+Արաբկիր!P32+Արագածոտն!P32+Արմավիր!P32+Ավան!P32+Էրեբունի!P32+Գեղարք!P32+կենտրոն!P32+Մալաթիա!P32+լոռի!P32+Շենգավիթ!P32+Շիրակ!P32+Սյունիք!P32+Տավուշ!P32+Կոտայք!P32+Արարատ!P32+'Երևանի քաղ'!P32+Հյուսիս.քաղ!P32+Հարավ.քաղ!P32)</f>
        <v>32</v>
      </c>
      <c r="Q32" s="200">
        <f>SUM(Աջափնյակ!Q32+Արաբկիր!Q32+Արագածոտն!Q32+Արմավիր!Q32+Ավան!Q32+Էրեբունի!Q32+Գեղարք!Q32+կենտրոն!Q32+Մալաթիա!Q32+լոռի!Q32+Շենգավիթ!Q32+Շիրակ!Q32+Սյունիք!Q32+Տավուշ!Q32+Կոտայք!Q32+Արարատ!Q32+'Երևանի քաղ'!Q32+Հյուսիս.քաղ!Q32+Հարավ.քաղ!Q32)</f>
        <v>3</v>
      </c>
      <c r="R32" s="200">
        <f>SUM(Աջափնյակ!R32+Արաբկիր!R32+Արագածոտն!R32+Արմավիր!R32+Ավան!R32+Էրեբունի!R32+Գեղարք!R32+կենտրոն!R32+Մալաթիա!R32+լոռի!R32+Շենգավիթ!R32+Շիրակ!R32+Սյունիք!R32+Տավուշ!R32+Կոտայք!R32+Արարատ!R32+'Երևանի քաղ'!R32+Հյուսիս.քաղ!R32+Հարավ.քաղ!R32)</f>
        <v>0</v>
      </c>
      <c r="S32" s="95">
        <f t="shared" si="2"/>
        <v>235</v>
      </c>
      <c r="T32" s="96">
        <f>SUM(Հարավ.քաղ!T32+Հյուսիս.քաղ!T32+'Երևանի քաղ'!T32+Արարատ!T32+Կոտայք!T32+Տավուշ!T32+լոռի!T32+Սյունիք!T32+Շիրակ!T32+Շենգավիթ!T32+Մալաթիա!T32+կենտրոն!T32+Գեղարք!T32+Էրեբունի!T32+Ավան!T32+Արմավիր!T32+Արագածոտն!T32+Արաբկիր!T32+Աջափնյակ!T32)</f>
        <v>10</v>
      </c>
      <c r="U32" s="96">
        <f>SUM(Հարավ.քաղ!U32+Հյուսիս.քաղ!U32+'Երևանի քաղ'!U32+Արարատ!U32+Կոտայք!U32+Տավուշ!U32+լոռի!U32+Սյունիք!U32+Շիրակ!U32+Շենգավիթ!U32+Մալաթիա!U32+կենտրոն!U32+Գեղարք!U32+Էրեբունի!U32+Ավան!U32+Արմավիր!U32+Արագածոտն!U32+Արաբկիր!U32+Աջափնյակ!U32)</f>
        <v>107</v>
      </c>
      <c r="V32" s="96">
        <f>SUM(Հարավ.քաղ!V32+Հյուսիս.քաղ!V32+'Երևանի քաղ'!V32+Արարատ!V32+Կոտայք!V32+Տավուշ!V32+լոռի!V32+Սյունիք!V32+Շիրակ!V32+Շենգավիթ!V32+Մալաթիա!V32+կենտրոն!V32+Գեղարք!V32+Էրեբունի!V32+Ավան!V32+Արմավիր!V32+Արագածոտն!V32+Արաբկիր!V32+Աջափնյակ!V32)</f>
        <v>75</v>
      </c>
      <c r="W32" s="96">
        <f>SUM(Հարավ.քաղ!W32+Հյուսիս.քաղ!W32+'Երևանի քաղ'!W32+Արարատ!W32+Կոտայք!W32+Տավուշ!W32+լոռի!W32+Սյունիք!W32+Շիրակ!W32+Շենգավիթ!W32+Մալաթիա!W32+կենտրոն!W32+Գեղարք!W32+Էրեբունի!W32+Ավան!W32+Արմավիր!W32+Արագածոտն!W32+Արաբկիր!W32+Աջափնյակ!W32)</f>
        <v>0</v>
      </c>
      <c r="X32" s="96">
        <f>SUM(Հարավ.քաղ!X32+Հյուսիս.քաղ!X32+'Երևանի քաղ'!X32+Արարատ!X32+Կոտայք!X32+Տավուշ!X32+լոռի!X32+Սյունիք!X32+Շիրակ!X32+Շենգավիթ!X32+Մալաթիա!X32+կենտրոն!X32+Գեղարք!X32+Էրեբունի!X32+Ավան!X32+Արմավիր!X32+Արագածոտն!X32+Արաբկիր!X32+Աջափնյակ!X32)</f>
        <v>3</v>
      </c>
      <c r="Y32" s="103">
        <f>SUM(Հարավ.քաղ!Y32+Հյուսիս.քաղ!Y32+'Երևանի քաղ'!Y32+Արարատ!Y32+Կոտայք!Y32+Տավուշ!Y32+լոռի!Y32+Սյունիք!Y32+Շիրակ!Y32+Շենգավիթ!Y32+Մալաթիա!Y32+կենտրոն!Y32+Գեղարք!Y32+Էրեբունի!Y32+Ավան!Y32+Արմավիր!Y32+Արագածոտն!Y32+Արաբկիր!Y32+Աջափնյակ!Y32)</f>
        <v>135</v>
      </c>
      <c r="Z32" s="96">
        <f>SUM(Հարավ.քաղ!Z32+Հյուսիս.քաղ!Z32+'Երևանի քաղ'!Z32+Արարատ!Z32+Կոտայք!Z32+Տավուշ!Z32+լոռի!Z32+Սյունիք!Z32+Շիրակ!Z32+Շենգավիթ!Z32+Մալաթիա!Z32+կենտրոն!Z32+Գեղարք!Z32+Էրեբունի!Z32+Ավան!Z32+Արմավիր!Z32+Արագածոտն!Z32+Արաբկիր!Z32+Աջափնյակ!Z32)</f>
        <v>33</v>
      </c>
    </row>
    <row r="33" spans="1:26" s="84" customFormat="1">
      <c r="A33" s="86" t="s">
        <v>56</v>
      </c>
      <c r="B33" s="677" t="s">
        <v>57</v>
      </c>
      <c r="C33" s="680"/>
      <c r="D33" s="681"/>
      <c r="E33" s="200">
        <f>SUM(Աջափնյակ!E33+Արաբկիր!E33+Արագածոտն!E33+Արմավիր!E33+Ավան!E33+Էրեբունի!E33+Գեղարք!E33+կենտրոն!E33+Մալաթիա!E33+լոռի!E33+Շենգավիթ!E33+Շիրակ!E33+Սյունիք!E33+Տավուշ!E33+Կոտայք!E33+Արարատ!E33+'Երևանի քաղ'!E33+Հյուսիս.քաղ!E33+Հարավ.քաղ!E33)</f>
        <v>110</v>
      </c>
      <c r="F33" s="200">
        <f>SUM(Աջափնյակ!F33+Արաբկիր!F33+Արագածոտն!F33+Արմավիր!F33+Ավան!F33+Էրեբունի!F33+Գեղարք!F33+կենտրոն!F33+Մալաթիա!F33+լոռի!F33+Շենգավիթ!F33+Շիրակ!F33+Սյունիք!F33+Տավուշ!F33+Կոտայք!F33+Արարատ!F33+'Երևանի քաղ'!F33+Հյուսիս.քաղ!F33+Հարավ.քաղ!F33)</f>
        <v>282</v>
      </c>
      <c r="G33" s="200">
        <f>SUM(Աջափնյակ!G33+Արաբկիր!G33+Արագածոտն!G33+Արմավիր!G33+Ավան!G33+Էրեբունի!G33+Գեղարք!G33+կենտրոն!G33+Մալաթիա!G33+լոռի!G33+Շենգավիթ!G33+Շիրակ!G33+Սյունիք!G33+Տավուշ!G33+Կոտայք!G33+Արարատ!G33+'Երևանի քաղ'!G33+Հյուսիս.քաղ!G33+Հարավ.քաղ!G33)</f>
        <v>246</v>
      </c>
      <c r="H33" s="200">
        <f>SUM(Աջափնյակ!H33+Արաբկիր!H33+Արագածոտն!H33+Արմավիր!H33+Ավան!H33+Էրեբունի!H33+Գեղարք!H33+կենտրոն!H33+Մալաթիա!H33+լոռի!H33+Շենգավիթ!H33+Շիրակ!H33+Սյունիք!H33+Տավուշ!H33+Կոտայք!H33+Արարատ!H33+'Երևանի քաղ'!H33+Հյուսիս.քաղ!H33+Հարավ.քաղ!H33)</f>
        <v>35</v>
      </c>
      <c r="I33" s="200">
        <f>SUM(Աջափնյակ!I33+Արաբկիր!I33+Արագածոտն!I33+Արմավիր!I33+Ավան!I33+Էրեբունի!I33+Գեղարք!I33+կենտրոն!I33+Մալաթիա!I33+լոռի!I33+Շենգավիթ!I33+Շիրակ!I33+Սյունիք!I33+Տավուշ!I33+Կոտայք!I33+Արարատ!I33+'Երևանի քաղ'!I33+Հյուսիս.քաղ!I33+Հարավ.քաղ!I33)</f>
        <v>1</v>
      </c>
      <c r="J33" s="201">
        <f>SUM(Աջափնյակ!J33+Արաբկիր!J33+Արագածոտն!J33+Արմավիր!J33+Ավան!J33+Էրեբունի!J33+Գեղարք!J33+կենտրոն!J33+Մալաթիա!J33+լոռի!J33+Շենգավիթ!J33+Շիրակ!J33+Սյունիք!J33+Տավուշ!J33+Կոտայք!J33+Արարատ!J33+'Երևանի քաղ'!J33+Հյուսիս.քաղ!J33+Հարավ.քաղ!J33)</f>
        <v>243</v>
      </c>
      <c r="K33" s="200">
        <f>SUM(Աջափնյակ!K33+Արաբկիր!K33+Արագածոտն!K33+Արմավիր!K33+Ավան!K33+Էրեբունի!K33+Գեղարք!K33+կենտրոն!K33+Մալաթիա!K33+լոռի!K33+Շենգավիթ!K33+Շիրակ!K33+Սյունիք!K33+Տավուշ!K33+Կոտայք!K33+Արարատ!K33+'Երևանի քաղ'!K33+Հյուսիս.քաղ!K33+Հարավ.քաղ!K33)</f>
        <v>125</v>
      </c>
      <c r="L33" s="200">
        <f>SUM(Աջափնյակ!L33+Արաբկիր!L33+Արագածոտն!L33+Արմավիր!L33+Ավան!L33+Էրեբունի!L33+Գեղարք!L33+կենտրոն!L33+Մալաթիա!L33+լոռի!L33+Շենգավիթ!L33+Շիրակ!L33+Սյունիք!L33+Տավուշ!L33+Կոտայք!L33+Արարատ!L33+'Երևանի քաղ'!L33+Հյուսիս.քաղ!L33+Հարավ.քաղ!L33)</f>
        <v>19</v>
      </c>
      <c r="M33" s="200">
        <f>SUM(Աջափնյակ!M33+Արաբկիր!M33+Արագածոտն!M33+Արմավիր!M33+Ավան!M33+Էրեբունի!M33+Գեղարք!M33+կենտրոն!M33+Մալաթիա!M33+լոռի!M33+Շենգավիթ!M33+Շիրակ!M33+Սյունիք!M33+Տավուշ!M33+Կոտայք!M33+Արարատ!M33+'Երևանի քաղ'!M33+Հյուսիս.քաղ!M33+Հարավ.քաղ!M33)</f>
        <v>44</v>
      </c>
      <c r="N33" s="201">
        <f>SUM(Աջափնյակ!N33+Արաբկիր!N33+Արագածոտն!N33+Արմավիր!N33+Ավան!N33+Էրեբունի!N33+Գեղարք!N33+կենտրոն!N33+Մալաթիա!N33+լոռի!N33+Շենգավիթ!N33+Շիրակ!N33+Սյունիք!N33+Տավուշ!N33+Կոտայք!N33+Արարատ!N33+'Երևանի քաղ'!N33+Հյուսիս.քաղ!N33+Հարավ.քաղ!N33)</f>
        <v>54</v>
      </c>
      <c r="O33" s="200">
        <f>SUM(Աջափնյակ!O33+Արաբկիր!O33+Արագածոտն!O33+Արմավիր!O33+Ավան!O33+Էրեբունի!O33+Գեղարք!O33+կենտրոն!O33+Մալաթիա!O33+լոռի!O33+Շենգավիթ!O33+Շիրակ!O33+Սյունիք!O33+Տավուշ!O33+Կոտայք!O33+Արարատ!O33+'Երևանի քաղ'!O33+Հյուսիս.քաղ!O33+Հարավ.քաղ!O33)</f>
        <v>9</v>
      </c>
      <c r="P33" s="200">
        <f>SUM(Աջափնյակ!P33+Արաբկիր!P33+Արագածոտն!P33+Արմավիր!P33+Ավան!P33+Էրեբունի!P33+Գեղարք!P33+կենտրոն!P33+Մալաթիա!P33+լոռի!P33+Շենգավիթ!P33+Շիրակ!P33+Սյունիք!P33+Տավուշ!P33+Կոտայք!P33+Արարատ!P33+'Երևանի քաղ'!P33+Հյուսիս.քաղ!P33+Հարավ.քաղ!P33)</f>
        <v>41</v>
      </c>
      <c r="Q33" s="200">
        <f>SUM(Աջափնյակ!Q33+Արաբկիր!Q33+Արագածոտն!Q33+Արմավիր!Q33+Ավան!Q33+Էրեբունի!Q33+Գեղարք!Q33+կենտրոն!Q33+Մալաթիա!Q33+լոռի!Q33+Շենգավիթ!Q33+Շիրակ!Q33+Սյունիք!Q33+Տավուշ!Q33+Կոտայք!Q33+Արարատ!Q33+'Երևանի քաղ'!Q33+Հյուսիս.քաղ!Q33+Հարավ.քաղ!Q33)</f>
        <v>4</v>
      </c>
      <c r="R33" s="200">
        <f>SUM(Աջափնյակ!R33+Արաբկիր!R33+Արագածոտն!R33+Արմավիր!R33+Ավան!R33+Էրեբունի!R33+Գեղարք!R33+կենտրոն!R33+Մալաթիա!R33+լոռի!R33+Շենգավիթ!R33+Շիրակ!R33+Սյունիք!R33+Տավուշ!R33+Կոտայք!R33+Արարատ!R33+'Երևանի քաղ'!R33+Հյուսիս.քաղ!R33+Հարավ.քաղ!R33)</f>
        <v>1</v>
      </c>
      <c r="S33" s="95">
        <f t="shared" si="2"/>
        <v>244</v>
      </c>
      <c r="T33" s="96">
        <f>SUM(Հարավ.քաղ!T33+Հյուսիս.քաղ!T33+'Երևանի քաղ'!T33+Արարատ!T33+Կոտայք!T33+Տավուշ!T33+լոռի!T33+Սյունիք!T33+Շիրակ!T33+Շենգավիթ!T33+Մալաթիա!T33+կենտրոն!T33+Գեղարք!T33+Էրեբունի!T33+Ավան!T33+Արմավիր!T33+Արագածոտն!T33+Արաբկիր!T33+Աջափնյակ!T33)</f>
        <v>8</v>
      </c>
      <c r="U33" s="96">
        <f>SUM(Հարավ.քաղ!U33+Հյուսիս.քաղ!U33+'Երևանի քաղ'!U33+Արարատ!U33+Կոտայք!U33+Տավուշ!U33+լոռի!U33+Սյունիք!U33+Շիրակ!U33+Շենգավիթ!U33+Մալաթիա!U33+կենտրոն!U33+Գեղարք!U33+Էրեբունի!U33+Ավան!U33+Արմավիր!U33+Արագածոտն!U33+Արաբկիր!U33+Աջափնյակ!U33)</f>
        <v>145</v>
      </c>
      <c r="V33" s="96">
        <f>SUM(Հարավ.քաղ!V33+Հյուսիս.քաղ!V33+'Երևանի քաղ'!V33+Արարատ!V33+Կոտայք!V33+Տավուշ!V33+լոռի!V33+Սյունիք!V33+Շիրակ!V33+Շենգավիթ!V33+Մալաթիա!V33+կենտրոն!V33+Գեղարք!V33+Էրեբունի!V33+Ավան!V33+Արմավիր!V33+Արագածոտն!V33+Արաբկիր!V33+Աջափնյակ!V33)</f>
        <v>106</v>
      </c>
      <c r="W33" s="96">
        <f>SUM(Հարավ.քաղ!W33+Հյուսիս.քաղ!W33+'Երևանի քաղ'!W33+Արարատ!W33+Կոտայք!W33+Տավուշ!W33+լոռի!W33+Սյունիք!W33+Շիրակ!W33+Շենգավիթ!W33+Մալաթիա!W33+կենտրոն!W33+Գեղարք!W33+Էրեբունի!W33+Ավան!W33+Արմավիր!W33+Արագածոտն!W33+Արաբկիր!W33+Աջափնյակ!W33)</f>
        <v>0</v>
      </c>
      <c r="X33" s="96">
        <f>SUM(Հարավ.քաղ!X33+Հյուսիս.քաղ!X33+'Երևանի քաղ'!X33+Արարատ!X33+Կոտայք!X33+Տավուշ!X33+լոռի!X33+Սյունիք!X33+Շիրակ!X33+Շենգավիթ!X33+Մալաթիա!X33+կենտրոն!X33+Գեղարք!X33+Էրեբունի!X33+Ավան!X33+Արմավիր!X33+Արագածոտն!X33+Արաբկիր!X33+Աջափնյակ!X33)</f>
        <v>3</v>
      </c>
      <c r="Y33" s="103">
        <f>SUM(Հարավ.քաղ!Y33+Հյուսիս.քաղ!Y33+'Երևանի քաղ'!Y33+Արարատ!Y33+Կոտայք!Y33+Տավուշ!Y33+լոռի!Y33+Սյունիք!Y33+Շիրակ!Y33+Շենգավիթ!Y33+Մալաթիա!Y33+կենտրոն!Y33+Գեղարք!Y33+Էրեբունի!Y33+Ավան!Y33+Արմավիր!Y33+Արագածոտն!Y33+Արաբկիր!Y33+Աջափնյակ!Y33)</f>
        <v>104</v>
      </c>
      <c r="Z33" s="96">
        <f>SUM(Հարավ.քաղ!Z33+Հյուսիս.քաղ!Z33+'Երևանի քաղ'!Z33+Արարատ!Z33+Կոտայք!Z33+Տավուշ!Z33+լոռի!Z33+Սյունիք!Z33+Շիրակ!Z33+Շենգավիթ!Z33+Մալաթիա!Z33+կենտրոն!Z33+Գեղարք!Z33+Էրեբունի!Z33+Ավան!Z33+Արմավիր!Z33+Արագածոտն!Z33+Արաբկիր!Z33+Աջափնյակ!Z33)</f>
        <v>26</v>
      </c>
    </row>
    <row r="34" spans="1:26" s="84" customFormat="1">
      <c r="A34" s="86" t="s">
        <v>58</v>
      </c>
      <c r="B34" s="677" t="s">
        <v>59</v>
      </c>
      <c r="C34" s="680"/>
      <c r="D34" s="681"/>
      <c r="E34" s="200">
        <f>SUM(Աջափնյակ!E34+Արաբկիր!E34+Արագածոտն!E34+Արմավիր!E34+Ավան!E34+Էրեբունի!E34+Գեղարք!E34+կենտրոն!E34+Մալաթիա!E34+լոռի!E34+Շենգավիթ!E34+Շիրակ!E34+Սյունիք!E34+Տավուշ!E34+Կոտայք!E34+Արարատ!E34+'Երևանի քաղ'!E34+Հյուսիս.քաղ!E34+Հարավ.քաղ!E34)</f>
        <v>28</v>
      </c>
      <c r="F34" s="200">
        <f>SUM(Աջափնյակ!F34+Արաբկիր!F34+Արագածոտն!F34+Արմավիր!F34+Ավան!F34+Էրեբունի!F34+Գեղարք!F34+կենտրոն!F34+Մալաթիա!F34+լոռի!F34+Շենգավիթ!F34+Շիրակ!F34+Սյունիք!F34+Տավուշ!F34+Կոտայք!F34+Արարատ!F34+'Երևանի քաղ'!F34+Հյուսիս.քաղ!F34+Հարավ.քաղ!F34)</f>
        <v>73</v>
      </c>
      <c r="G34" s="200">
        <f>SUM(Աջափնյակ!G34+Արաբկիր!G34+Արագածոտն!G34+Արմավիր!G34+Ավան!G34+Էրեբունի!G34+Գեղարք!G34+կենտրոն!G34+Մալաթիա!G34+լոռի!G34+Շենգավիթ!G34+Շիրակ!G34+Սյունիք!G34+Տավուշ!G34+Կոտայք!G34+Արարատ!G34+'Երևանի քաղ'!G34+Հյուսիս.քաղ!G34+Հարավ.քաղ!G34)</f>
        <v>65</v>
      </c>
      <c r="H34" s="200">
        <f>SUM(Աջափնյակ!H34+Արաբկիր!H34+Արագածոտն!H34+Արմավիր!H34+Ավան!H34+Էրեբունի!H34+Գեղարք!H34+կենտրոն!H34+Մալաթիա!H34+լոռի!H34+Շենգավիթ!H34+Շիրակ!H34+Սյունիք!H34+Տավուշ!H34+Կոտայք!H34+Արարատ!H34+'Երևանի քաղ'!H34+Հյուսիս.քաղ!H34+Հարավ.քաղ!H34)</f>
        <v>6</v>
      </c>
      <c r="I34" s="200">
        <f>SUM(Աջափնյակ!I34+Արաբկիր!I34+Արագածոտն!I34+Արմավիր!I34+Ավան!I34+Էրեբունի!I34+Գեղարք!I34+կենտրոն!I34+Մալաթիա!I34+լոռի!I34+Շենգավիթ!I34+Շիրակ!I34+Սյունիք!I34+Տավուշ!I34+Կոտայք!I34+Արարատ!I34+'Երևանի քաղ'!I34+Հյուսիս.քաղ!I34+Հարավ.քաղ!I34)</f>
        <v>2</v>
      </c>
      <c r="J34" s="201">
        <f>SUM(Աջափնյակ!J34+Արաբկիր!J34+Արագածոտն!J34+Արմավիր!J34+Ավան!J34+Էրեբունի!J34+Գեղարք!J34+կենտրոն!J34+Մալաթիա!J34+լոռի!J34+Շենգավիթ!J34+Շիրակ!J34+Սյունիք!J34+Տավուշ!J34+Կոտայք!J34+Արարատ!J34+'Երևանի քաղ'!J34+Հյուսիս.քաղ!J34+Հարավ.քաղ!J34)</f>
        <v>47</v>
      </c>
      <c r="K34" s="200">
        <f>SUM(Աջափնյակ!K34+Արաբկիր!K34+Արագածոտն!K34+Արմավիր!K34+Ավան!K34+Էրեբունի!K34+Գեղարք!K34+կենտրոն!K34+Մալաթիա!K34+լոռի!K34+Շենգավիթ!K34+Շիրակ!K34+Սյունիք!K34+Տավուշ!K34+Կոտայք!K34+Արարատ!K34+'Երևանի քաղ'!K34+Հյուսիս.քաղ!K34+Հարավ.քաղ!K34)</f>
        <v>25</v>
      </c>
      <c r="L34" s="200">
        <f>SUM(Աջափնյակ!L34+Արաբկիր!L34+Արագածոտն!L34+Արմավիր!L34+Ավան!L34+Էրեբունի!L34+Գեղարք!L34+կենտրոն!L34+Մալաթիա!L34+լոռի!L34+Շենգավիթ!L34+Շիրակ!L34+Սյունիք!L34+Տավուշ!L34+Կոտայք!L34+Արարատ!L34+'Երևանի քաղ'!L34+Հյուսիս.քաղ!L34+Հարավ.քաղ!L34)</f>
        <v>2</v>
      </c>
      <c r="M34" s="200">
        <f>SUM(Աջափնյակ!M34+Արաբկիր!M34+Արագածոտն!M34+Արմավիր!M34+Ավան!M34+Էրեբունի!M34+Գեղարք!M34+կենտրոն!M34+Մալաթիա!M34+լոռի!M34+Շենգավիթ!M34+Շիրակ!M34+Սյունիք!M34+Տավուշ!M34+Կոտայք!M34+Արարատ!M34+'Երևանի քաղ'!M34+Հյուսիս.քաղ!M34+Հարավ.քաղ!M34)</f>
        <v>6</v>
      </c>
      <c r="N34" s="201">
        <f>SUM(Աջափնյակ!N34+Արաբկիր!N34+Արագածոտն!N34+Արմավիր!N34+Ավան!N34+Էրեբունի!N34+Գեղարք!N34+կենտրոն!N34+Մալաթիա!N34+լոռի!N34+Շենգավիթ!N34+Շիրակ!N34+Սյունիք!N34+Տավուշ!N34+Կոտայք!N34+Արարատ!N34+'Երևանի քաղ'!N34+Հյուսիս.քաղ!N34+Հարավ.քաղ!N34)</f>
        <v>14</v>
      </c>
      <c r="O34" s="200">
        <f>SUM(Աջափնյակ!O34+Արաբկիր!O34+Արագածոտն!O34+Արմավիր!O34+Ավան!O34+Էրեբունի!O34+Գեղարք!O34+կենտրոն!O34+Մալաթիա!O34+լոռի!O34+Շենգավիթ!O34+Շիրակ!O34+Սյունիք!O34+Տավուշ!O34+Կոտայք!O34+Արարատ!O34+'Երևանի քաղ'!O34+Հյուսիս.քաղ!O34+Հարավ.քաղ!O34)</f>
        <v>6</v>
      </c>
      <c r="P34" s="200">
        <f>SUM(Աջափնյակ!P34+Արաբկիր!P34+Արագածոտն!P34+Արմավիր!P34+Ավան!P34+Էրեբունի!P34+Գեղարք!P34+կենտրոն!P34+Մալաթիա!P34+լոռի!P34+Շենգավիթ!P34+Շիրակ!P34+Սյունիք!P34+Տավուշ!P34+Կոտայք!P34+Արարատ!P34+'Երևանի քաղ'!P34+Հյուսիս.քաղ!P34+Հարավ.քաղ!P34)</f>
        <v>6</v>
      </c>
      <c r="Q34" s="200">
        <f>SUM(Աջափնյակ!Q34+Արաբկիր!Q34+Արագածոտն!Q34+Արմավիր!Q34+Ավան!Q34+Էրեբունի!Q34+Գեղարք!Q34+կենտրոն!Q34+Մալաթիա!Q34+լոռի!Q34+Շենգավիթ!Q34+Շիրակ!Q34+Սյունիք!Q34+Տավուշ!Q34+Կոտայք!Q34+Արարատ!Q34+'Երևանի քաղ'!Q34+Հյուսիս.քաղ!Q34+Հարավ.քաղ!Q34)</f>
        <v>2</v>
      </c>
      <c r="R34" s="200">
        <f>SUM(Աջափնյակ!R34+Արաբկիր!R34+Արագածոտն!R34+Արմավիր!R34+Ավան!R34+Էրեբունի!R34+Գեղարք!R34+կենտրոն!R34+Մալաթիա!R34+լոռի!R34+Շենգավիթ!R34+Շիրակ!R34+Սյունիք!R34+Տավուշ!R34+Կոտայք!R34+Արարատ!R34+'Երևանի քաղ'!R34+Հյուսիս.քաղ!R34+Հարավ.քաղ!R34)</f>
        <v>1</v>
      </c>
      <c r="S34" s="95">
        <f t="shared" si="2"/>
        <v>48</v>
      </c>
      <c r="T34" s="96">
        <f>SUM(Հարավ.քաղ!T34+Հյուսիս.քաղ!T34+'Երևանի քաղ'!T34+Արարատ!T34+Կոտայք!T34+Տավուշ!T34+լոռի!T34+Սյունիք!T34+Շիրակ!T34+Շենգավիթ!T34+Մալաթիա!T34+կենտրոն!T34+Գեղարք!T34+Էրեբունի!T34+Ավան!T34+Արմավիր!T34+Արագածոտն!T34+Արաբկիր!T34+Աջափնյակ!T34)</f>
        <v>5</v>
      </c>
      <c r="U34" s="96">
        <f>SUM(Հարավ.քաղ!U34+Հյուսիս.քաղ!U34+'Երևանի քաղ'!U34+Արարատ!U34+Կոտայք!U34+Տավուշ!U34+լոռի!U34+Սյունիք!U34+Շիրակ!U34+Շենգավիթ!U34+Մալաթիա!U34+կենտրոն!U34+Գեղարք!U34+Էրեբունի!U34+Ավան!U34+Արմավիր!U34+Արագածոտն!U34+Արաբկիր!U34+Աջափնյակ!U34)</f>
        <v>28</v>
      </c>
      <c r="V34" s="96">
        <f>SUM(Հարավ.քաղ!V34+Հյուսիս.քաղ!V34+'Երևանի քաղ'!V34+Արարատ!V34+Կոտայք!V34+Տավուշ!V34+լոռի!V34+Սյունիք!V34+Շիրակ!V34+Շենգավիթ!V34+Մալաթիա!V34+կենտրոն!V34+Գեղարք!V34+Էրեբունի!V34+Ավան!V34+Արմավիր!V34+Արագածոտն!V34+Արաբկիր!V34+Աջափնյակ!V34)</f>
        <v>13</v>
      </c>
      <c r="W34" s="96">
        <f>SUM(Հարավ.քաղ!W34+Հյուսիս.քաղ!W34+'Երևանի քաղ'!W34+Արարատ!W34+Կոտայք!W34+Տավուշ!W34+լոռի!W34+Սյունիք!W34+Շիրակ!W34+Շենգավիթ!W34+Մալաթիա!W34+կենտրոն!W34+Գեղարք!W34+Էրեբունի!W34+Ավան!W34+Արմավիր!W34+Արագածոտն!W34+Արաբկիր!W34+Աջափնյակ!W34)</f>
        <v>0</v>
      </c>
      <c r="X34" s="96">
        <f>SUM(Հարավ.քաղ!X34+Հյուսիս.քաղ!X34+'Երևանի քաղ'!X34+Արարատ!X34+Կոտայք!X34+Տավուշ!X34+լոռի!X34+Սյունիք!X34+Շիրակ!X34+Շենգավիթ!X34+Մալաթիա!X34+կենտրոն!X34+Գեղարք!X34+Էրեբունի!X34+Ավան!X34+Արմավիր!X34+Արագածոտն!X34+Արաբկիր!X34+Աջափնյակ!X34)</f>
        <v>1</v>
      </c>
      <c r="Y34" s="103">
        <f>SUM(Հարավ.քաղ!Y34+Հյուսիս.քաղ!Y34+'Երևանի քաղ'!Y34+Արարատ!Y34+Կոտայք!Y34+Տավուշ!Y34+լոռի!Y34+Սյունիք!Y34+Շիրակ!Y34+Շենգավիթ!Y34+Մալաթիա!Y34+կենտրոն!Y34+Գեղարք!Y34+Էրեբունի!Y34+Ավան!Y34+Արմավիր!Y34+Արագածոտն!Y34+Արաբկիր!Y34+Աջափնյակ!Y34)</f>
        <v>40</v>
      </c>
      <c r="Z34" s="96">
        <f>SUM(Հարավ.քաղ!Z34+Հյուսիս.քաղ!Z34+'Երևանի քաղ'!Z34+Արարատ!Z34+Կոտայք!Z34+Տավուշ!Z34+լոռի!Z34+Սյունիք!Z34+Շիրակ!Z34+Շենգավիթ!Z34+Մալաթիա!Z34+կենտրոն!Z34+Գեղարք!Z34+Էրեբունի!Z34+Ավան!Z34+Արմավիր!Z34+Արագածոտն!Z34+Արաբկիր!Z34+Աջափնյակ!Z34)</f>
        <v>10</v>
      </c>
    </row>
    <row r="35" spans="1:26" s="84" customFormat="1">
      <c r="A35" s="86" t="s">
        <v>60</v>
      </c>
      <c r="B35" s="684" t="s">
        <v>61</v>
      </c>
      <c r="C35" s="684"/>
      <c r="D35" s="684"/>
      <c r="E35" s="200">
        <f>SUM(Աջափնյակ!E35+Արաբկիր!E35+Արագածոտն!E35+Արմավիր!E35+Ավան!E35+Էրեբունի!E35+Գեղարք!E35+կենտրոն!E35+Մալաթիա!E35+լոռի!E35+Շենգավիթ!E35+Շիրակ!E35+Սյունիք!E35+Տավուշ!E35+Կոտայք!E35+Արարատ!E35+'Երևանի քաղ'!E35+Հյուսիս.քաղ!E35+Հարավ.քաղ!E35)</f>
        <v>350</v>
      </c>
      <c r="F35" s="200">
        <f>SUM(Աջափնյակ!F35+Արաբկիր!F35+Արագածոտն!F35+Արմավիր!F35+Ավան!F35+Էրեբունի!F35+Գեղարք!F35+կենտրոն!F35+Մալաթիա!F35+լոռի!F35+Շենգավիթ!F35+Շիրակ!F35+Սյունիք!F35+Տավուշ!F35+Կոտայք!F35+Արարատ!F35+'Երևանի քաղ'!F35+Հյուսիս.քաղ!F35+Հարավ.քաղ!F35)</f>
        <v>808</v>
      </c>
      <c r="G35" s="200">
        <f>SUM(Աջափնյակ!G35+Արաբկիր!G35+Արագածոտն!G35+Արմավիր!G35+Ավան!G35+Էրեբունի!G35+Գեղարք!G35+կենտրոն!G35+Մալաթիա!G35+լոռի!G35+Շենգավիթ!G35+Շիրակ!G35+Սյունիք!G35+Տավուշ!G35+Կոտայք!G35+Արարատ!G35+'Երևանի քաղ'!G35+Հյուսիս.քաղ!G35+Հարավ.քաղ!G35)</f>
        <v>718</v>
      </c>
      <c r="H35" s="200">
        <f>SUM(Աջափնյակ!H35+Արաբկիր!H35+Արագածոտն!H35+Արմավիր!H35+Ավան!H35+Էրեբունի!H35+Գեղարք!H35+կենտրոն!H35+Մալաթիա!H35+լոռի!H35+Շենգավիթ!H35+Շիրակ!H35+Սյունիք!H35+Տավուշ!H35+Կոտայք!H35+Արարատ!H35+'Երևանի քաղ'!H35+Հյուսիս.քաղ!H35+Հարավ.քաղ!H35)</f>
        <v>88</v>
      </c>
      <c r="I35" s="200">
        <f>SUM(Աջափնյակ!I35+Արաբկիր!I35+Արագածոտն!I35+Արմավիր!I35+Ավան!I35+Էրեբունի!I35+Գեղարք!I35+կենտրոն!I35+Մալաթիա!I35+լոռի!I35+Շենգավիթ!I35+Շիրակ!I35+Սյունիք!I35+Տավուշ!I35+Կոտայք!I35+Արարատ!I35+'Երևանի քաղ'!I35+Հյուսիս.քաղ!I35+Հարավ.քաղ!I35)</f>
        <v>2</v>
      </c>
      <c r="J35" s="201">
        <f>SUM(Աջափնյակ!J35+Արաբկիր!J35+Արագածոտն!J35+Արմավիր!J35+Ավան!J35+Էրեբունի!J35+Գեղարք!J35+կենտրոն!J35+Մալաթիա!J35+լոռի!J35+Շենգավիթ!J35+Շիրակ!J35+Սյունիք!J35+Տավուշ!J35+Կոտայք!J35+Արարատ!J35+'Երևանի քաղ'!J35+Հյուսիս.քաղ!J35+Հարավ.քաղ!J35)</f>
        <v>556</v>
      </c>
      <c r="K35" s="200">
        <f>SUM(Աջափնյակ!K35+Արաբկիր!K35+Արագածոտն!K35+Արմավիր!K35+Ավան!K35+Էրեբունի!K35+Գեղարք!K35+կենտրոն!K35+Մալաթիա!K35+լոռի!K35+Շենգավիթ!K35+Շիրակ!K35+Սյունիք!K35+Տավուշ!K35+Կոտայք!K35+Արարատ!K35+'Երևանի քաղ'!K35+Հյուսիս.քաղ!K35+Հարավ.քաղ!K35)</f>
        <v>262</v>
      </c>
      <c r="L35" s="200">
        <f>SUM(Աջափնյակ!L35+Արաբկիր!L35+Արագածոտն!L35+Արմավիր!L35+Ավան!L35+Էրեբունի!L35+Գեղարք!L35+կենտրոն!L35+Մալաթիա!L35+լոռի!L35+Շենգավիթ!L35+Շիրակ!L35+Սյունիք!L35+Տավուշ!L35+Կոտայք!L35+Արարատ!L35+'Երևանի քաղ'!L35+Հյուսիս.քաղ!L35+Հարավ.քաղ!L35)</f>
        <v>32</v>
      </c>
      <c r="M35" s="200">
        <f>SUM(Աջափնյակ!M35+Արաբկիր!M35+Արագածոտն!M35+Արմավիր!M35+Ավան!M35+Էրեբունի!M35+Գեղարք!M35+կենտրոն!M35+Մալաթիա!M35+լոռի!M35+Շենգավիթ!M35+Շիրակ!M35+Սյունիք!M35+Տավուշ!M35+Կոտայք!M35+Արարատ!M35+'Երևանի քաղ'!M35+Հյուսիս.քաղ!M35+Հարավ.քաղ!M35)</f>
        <v>82</v>
      </c>
      <c r="N35" s="201">
        <f>SUM(Աջափնյակ!N35+Արաբկիր!N35+Արագածոտն!N35+Արմավիր!N35+Ավան!N35+Էրեբունի!N35+Գեղարք!N35+կենտրոն!N35+Մալաթիա!N35+լոռի!N35+Շենգավիթ!N35+Շիրակ!N35+Սյունիք!N35+Տավուշ!N35+Կոտայք!N35+Արարատ!N35+'Երևանի քաղ'!N35+Հյուսիս.քաղ!N35+Հարավ.քաղ!N35)</f>
        <v>180</v>
      </c>
      <c r="O35" s="200">
        <f>SUM(Աջափնյակ!O35+Արաբկիր!O35+Արագածոտն!O35+Արմավիր!O35+Ավան!O35+Էրեբունի!O35+Գեղարք!O35+կենտրոն!O35+Մալաթիա!O35+լոռի!O35+Շենգավիթ!O35+Շիրակ!O35+Սյունիք!O35+Տավուշ!O35+Կոտայք!O35+Արարատ!O35+'Երևանի քաղ'!O35+Հյուսիս.քաղ!O35+Հարավ.քաղ!O35)</f>
        <v>55</v>
      </c>
      <c r="P35" s="200">
        <f>SUM(Աջափնյակ!P35+Արաբկիր!P35+Արագածոտն!P35+Արմավիր!P35+Ավան!P35+Էրեբունի!P35+Գեղարք!P35+կենտրոն!P35+Մալաթիա!P35+լոռի!P35+Շենգավիթ!P35+Շիրակ!P35+Սյունիք!P35+Տավուշ!P35+Կոտայք!P35+Արարատ!P35+'Երևանի քաղ'!P35+Հյուսիս.քաղ!P35+Հարավ.քաղ!P35)</f>
        <v>108</v>
      </c>
      <c r="Q35" s="200">
        <f>SUM(Աջափնյակ!Q35+Արաբկիր!Q35+Արագածոտն!Q35+Արմավիր!Q35+Ավան!Q35+Էրեբունի!Q35+Գեղարք!Q35+կենտրոն!Q35+Մալաթիա!Q35+լոռի!Q35+Շենգավիթ!Q35+Շիրակ!Q35+Սյունիք!Q35+Տավուշ!Q35+Կոտայք!Q35+Արարատ!Q35+'Երևանի քաղ'!Q35+Հյուսիս.քաղ!Q35+Հարավ.քաղ!Q35)</f>
        <v>17</v>
      </c>
      <c r="R35" s="200">
        <f>SUM(Աջափնյակ!R35+Արաբկիր!R35+Արագածոտն!R35+Արմավիր!R35+Ավան!R35+Էրեբունի!R35+Գեղարք!R35+կենտրոն!R35+Մալաթիա!R35+լոռի!R35+Շենգավիթ!R35+Շիրակ!R35+Սյունիք!R35+Տավուշ!R35+Կոտայք!R35+Արարատ!R35+'Երևանի քաղ'!R35+Հյուսիս.քաղ!R35+Հարավ.քաղ!R35)</f>
        <v>1</v>
      </c>
      <c r="S35" s="95">
        <f t="shared" si="2"/>
        <v>557</v>
      </c>
      <c r="T35" s="96">
        <f>SUM(Հարավ.քաղ!T35+Հյուսիս.քաղ!T35+'Երևանի քաղ'!T35+Արարատ!T35+Կոտայք!T35+Տավուշ!T35+լոռի!T35+Սյունիք!T35+Շիրակ!T35+Շենգավիթ!T35+Մալաթիա!T35+կենտրոն!T35+Գեղարք!T35+Էրեբունի!T35+Ավան!T35+Արմավիր!T35+Արագածոտն!T35+Արաբկիր!T35+Աջափնյակ!T35)</f>
        <v>11</v>
      </c>
      <c r="U35" s="96">
        <f>SUM(Հարավ.քաղ!U35+Հյուսիս.քաղ!U35+'Երևանի քաղ'!U35+Արարատ!U35+Կոտայք!U35+Տավուշ!U35+լոռի!U35+Սյունիք!U35+Շիրակ!U35+Շենգավիթ!U35+Մալաթիա!U35+կենտրոն!U35+Գեղարք!U35+Էրեբունի!U35+Ավան!U35+Արմավիր!U35+Արագածոտն!U35+Արաբկիր!U35+Աջափնյակ!U35)</f>
        <v>419</v>
      </c>
      <c r="V35" s="96">
        <f>SUM(Հարավ.քաղ!V35+Հյուսիս.քաղ!V35+'Երևանի քաղ'!V35+Արարատ!V35+Կոտայք!V35+Տավուշ!V35+լոռի!V35+Սյունիք!V35+Շիրակ!V35+Շենգավիթ!V35+Մալաթիա!V35+կենտրոն!V35+Գեղարք!V35+Էրեբունի!V35+Ավան!V35+Արմավիր!V35+Արագածոտն!V35+Արաբկիր!V35+Աջափնյակ!V35)</f>
        <v>80</v>
      </c>
      <c r="W35" s="96">
        <f>SUM(Հարավ.քաղ!W35+Հյուսիս.քաղ!W35+'Երևանի քաղ'!W35+Արարատ!W35+Կոտայք!W35+Տավուշ!W35+լոռի!W35+Սյունիք!W35+Շիրակ!W35+Շենգավիթ!W35+Մալաթիա!W35+կենտրոն!W35+Գեղարք!W35+Էրեբունի!W35+Ավան!W35+Արմավիր!W35+Արագածոտն!W35+Արաբկիր!W35+Աջափնյակ!W35)</f>
        <v>0</v>
      </c>
      <c r="X35" s="96">
        <f>SUM(Հարավ.քաղ!X35+Հյուսիս.քաղ!X35+'Երևանի քաղ'!X35+Արարատ!X35+Կոտայք!X35+Տավուշ!X35+լոռի!X35+Սյունիք!X35+Շիրակ!X35+Շենգավիթ!X35+Մալաթիա!X35+կենտրոն!X35+Գեղարք!X35+Էրեբունի!X35+Ավան!X35+Արմավիր!X35+Արագածոտն!X35+Արաբկիր!X35+Աջափնյակ!X35)</f>
        <v>4</v>
      </c>
      <c r="Y35" s="103">
        <f>SUM(Հարավ.քաղ!Y35+Հյուսիս.քաղ!Y35+'Երևանի քաղ'!Y35+Արարատ!Y35+Կոտայք!Y35+Տավուշ!Y35+լոռի!Y35+Սյունիք!Y35+Շիրակ!Y35+Շենգավիթ!Y35+Մալաթիա!Y35+կենտրոն!Y35+Գեղարք!Y35+Էրեբունի!Y35+Ավան!Y35+Արմավիր!Y35+Արագածոտն!Y35+Արաբկիր!Y35+Աջափնյակ!Y35)</f>
        <v>499</v>
      </c>
      <c r="Z35" s="96">
        <f>SUM(Հարավ.քաղ!Z35+Հյուսիս.քաղ!Z35+'Երևանի քաղ'!Z35+Արարատ!Z35+Կոտայք!Z35+Տավուշ!Z35+լոռի!Z35+Սյունիք!Z35+Շիրակ!Z35+Շենգավիթ!Z35+Մալաթիա!Z35+կենտրոն!Z35+Գեղարք!Z35+Էրեբունի!Z35+Ավան!Z35+Արմավիր!Z35+Արագածոտն!Z35+Արաբկիր!Z35+Աջափնյակ!Z35)</f>
        <v>181</v>
      </c>
    </row>
    <row r="36" spans="1:26" s="84" customFormat="1">
      <c r="A36" s="86" t="s">
        <v>62</v>
      </c>
      <c r="B36" s="685" t="s">
        <v>63</v>
      </c>
      <c r="C36" s="686"/>
      <c r="D36" s="686"/>
      <c r="E36" s="200">
        <f>SUM(Աջափնյակ!E36+Արաբկիր!E36+Արագածոտն!E36+Արմավիր!E36+Ավան!E36+Էրեբունի!E36+Գեղարք!E36+կենտրոն!E36+Մալաթիա!E36+լոռի!E36+Շենգավիթ!E36+Շիրակ!E36+Սյունիք!E36+Տավուշ!E36+Կոտայք!E36+Արարատ!E36+'Երևանի քաղ'!E36+Հյուսիս.քաղ!E36+Հարավ.քաղ!E36)</f>
        <v>328</v>
      </c>
      <c r="F36" s="200">
        <f>SUM(Աջափնյակ!F36+Արաբկիր!F36+Արագածոտն!F36+Արմավիր!F36+Ավան!F36+Էրեբունի!F36+Գեղարք!F36+կենտրոն!F36+Մալաթիա!F36+լոռի!F36+Շենգավիթ!F36+Շիրակ!F36+Սյունիք!F36+Տավուշ!F36+Կոտայք!F36+Արարատ!F36+'Երևանի քաղ'!F36+Հյուսիս.քաղ!F36+Հարավ.քաղ!F36)</f>
        <v>864</v>
      </c>
      <c r="G36" s="200">
        <f>SUM(Աջափնյակ!G36+Արաբկիր!G36+Արագածոտն!G36+Արմավիր!G36+Ավան!G36+Էրեբունի!G36+Գեղարք!G36+կենտրոն!G36+Մալաթիա!G36+լոռի!G36+Շենգավիթ!G36+Շիրակ!G36+Սյունիք!G36+Տավուշ!G36+Կոտայք!G36+Արարատ!G36+'Երևանի քաղ'!G36+Հյուսիս.քաղ!G36+Հարավ.քաղ!G36)</f>
        <v>685</v>
      </c>
      <c r="H36" s="200">
        <f>SUM(Աջափնյակ!H36+Արաբկիր!H36+Արագածոտն!H36+Արմավիր!H36+Ավան!H36+Էրեբունի!H36+Գեղարք!H36+կենտրոն!H36+Մալաթիա!H36+լոռի!H36+Շենգավիթ!H36+Շիրակ!H36+Սյունիք!H36+Տավուշ!H36+Կոտայք!H36+Արարատ!H36+'Երևանի քաղ'!H36+Հյուսիս.քաղ!H36+Հարավ.քաղ!H36)</f>
        <v>169</v>
      </c>
      <c r="I36" s="200">
        <f>SUM(Աջափնյակ!I36+Արաբկիր!I36+Արագածոտն!I36+Արմավիր!I36+Ավան!I36+Էրեբունի!I36+Գեղարք!I36+կենտրոն!I36+Մալաթիա!I36+լոռի!I36+Շենգավիթ!I36+Շիրակ!I36+Սյունիք!I36+Տավուշ!I36+Կոտայք!I36+Արարատ!I36+'Երևանի քաղ'!I36+Հյուսիս.քաղ!I36+Հարավ.քաղ!I36)</f>
        <v>12</v>
      </c>
      <c r="J36" s="201">
        <f>SUM(Աջափնյակ!J36+Արաբկիր!J36+Արագածոտն!J36+Արմավիր!J36+Ավան!J36+Էրեբունի!J36+Գեղարք!J36+կենտրոն!J36+Մալաթիա!J36+լոռի!J36+Շենգավիթ!J36+Շիրակ!J36+Սյունիք!J36+Տավուշ!J36+Կոտայք!J36+Արարատ!J36+'Երևանի քաղ'!J36+Հյուսիս.քաղ!J36+Հարավ.քաղ!J36)</f>
        <v>561</v>
      </c>
      <c r="K36" s="200">
        <f>SUM(Աջափնյակ!K36+Արաբկիր!K36+Արագածոտն!K36+Արմավիր!K36+Ավան!K36+Էրեբունի!K36+Գեղարք!K36+կենտրոն!K36+Մալաթիա!K36+լոռի!K36+Շենգավիթ!K36+Շիրակ!K36+Սյունիք!K36+Տավուշ!K36+Կոտայք!K36+Արարատ!K36+'Երևանի քաղ'!K36+Հյուսիս.քաղ!K36+Հարավ.քաղ!K36)</f>
        <v>260</v>
      </c>
      <c r="L36" s="200">
        <f>SUM(Աջափնյակ!L36+Արաբկիր!L36+Արագածոտն!L36+Արմավիր!L36+Ավան!L36+Էրեբունի!L36+Գեղարք!L36+կենտրոն!L36+Մալաթիա!L36+լոռի!L36+Շենգավիթ!L36+Շիրակ!L36+Սյունիք!L36+Տավուշ!L36+Կոտայք!L36+Արարատ!L36+'Երևանի քաղ'!L36+Հյուսիս.քաղ!L36+Հարավ.քաղ!L36)</f>
        <v>31</v>
      </c>
      <c r="M36" s="200">
        <f>SUM(Աջափնյակ!M36+Արաբկիր!M36+Արագածոտն!M36+Արմավիր!M36+Ավան!M36+Էրեբունի!M36+Գեղարք!M36+կենտրոն!M36+Մալաթիա!M36+լոռի!M36+Շենգավիթ!M36+Շիրակ!M36+Սյունիք!M36+Տավուշ!M36+Կոտայք!M36+Արարատ!M36+'Երևանի քաղ'!M36+Հյուսիս.քաղ!M36+Հարավ.քաղ!M36)</f>
        <v>111</v>
      </c>
      <c r="N36" s="201">
        <f>SUM(Աջափնյակ!N36+Արաբկիր!N36+Արագածոտն!N36+Արմավիր!N36+Ավան!N36+Էրեբունի!N36+Գեղարք!N36+կենտրոն!N36+Մալաթիա!N36+լոռի!N36+Շենգավիթ!N36+Շիրակ!N36+Սյունիք!N36+Տավուշ!N36+Կոտայք!N36+Արարատ!N36+'Երևանի քաղ'!N36+Հյուսիս.քաղ!N36+Հարավ.քաղ!N36)</f>
        <v>157</v>
      </c>
      <c r="O36" s="200">
        <f>SUM(Աջափնյակ!O36+Արաբկիր!O36+Արագածոտն!O36+Արմավիր!O36+Ավան!O36+Էրեբունի!O36+Գեղարք!O36+կենտրոն!O36+Մալաթիա!O36+լոռի!O36+Շենգավիթ!O36+Շիրակ!O36+Սյունիք!O36+Տավուշ!O36+Կոտայք!O36+Արարատ!O36+'Երևանի քաղ'!O36+Հյուսիս.քաղ!O36+Հարավ.քաղ!O36)</f>
        <v>39</v>
      </c>
      <c r="P36" s="200">
        <f>SUM(Աջափնյակ!P36+Արաբկիր!P36+Արագածոտն!P36+Արմավիր!P36+Ավան!P36+Էրեբունի!P36+Գեղարք!P36+կենտրոն!P36+Մալաթիա!P36+լոռի!P36+Շենգավիթ!P36+Շիրակ!P36+Սյունիք!P36+Տավուշ!P36+Կոտայք!P36+Արարատ!P36+'Երևանի քաղ'!P36+Հյուսիս.քաղ!P36+Հարավ.քաղ!P36)</f>
        <v>104</v>
      </c>
      <c r="Q36" s="200">
        <f>SUM(Աջափնյակ!Q36+Արաբկիր!Q36+Արագածոտն!Q36+Արմավիր!Q36+Ավան!Q36+Էրեբունի!Q36+Գեղարք!Q36+կենտրոն!Q36+Մալաթիա!Q36+լոռի!Q36+Շենգավիթ!Q36+Շիրակ!Q36+Սյունիք!Q36+Տավուշ!Q36+Կոտայք!Q36+Արարատ!Q36+'Երևանի քաղ'!Q36+Հյուսիս.քաղ!Q36+Հարավ.քաղ!Q36)</f>
        <v>14</v>
      </c>
      <c r="R36" s="200">
        <f>SUM(Աջափնյակ!R36+Արաբկիր!R36+Արագածոտն!R36+Արմավիր!R36+Ավան!R36+Էրեբունի!R36+Գեղարք!R36+կենտրոն!R36+Մալաթիա!R36+լոռի!R36+Շենգավիթ!R36+Շիրակ!R36+Սյունիք!R36+Տավուշ!R36+Կոտայք!R36+Արարատ!R36+'Երևանի քաղ'!R36+Հյուսիս.քաղ!R36+Հարավ.քաղ!R36)</f>
        <v>1</v>
      </c>
      <c r="S36" s="95">
        <f t="shared" si="2"/>
        <v>562</v>
      </c>
      <c r="T36" s="96">
        <f>SUM(Հարավ.քաղ!T36+Հյուսիս.քաղ!T36+'Երևանի քաղ'!T36+Արարատ!T36+Կոտայք!T36+Տավուշ!T36+լոռի!T36+Սյունիք!T36+Շիրակ!T36+Շենգավիթ!T36+Մալաթիա!T36+կենտրոն!T36+Գեղարք!T36+Էրեբունի!T36+Ավան!T36+Արմավիր!T36+Արագածոտն!T36+Արաբկիր!T36+Աջափնյակ!T36)</f>
        <v>35</v>
      </c>
      <c r="U36" s="96">
        <f>SUM(Հարավ.քաղ!U36+Հյուսիս.քաղ!U36+'Երևանի քաղ'!U36+Արարատ!U36+Կոտայք!U36+Տավուշ!U36+լոռի!U36+Սյունիք!U36+Շիրակ!U36+Շենգավիթ!U36+Մալաթիա!U36+կենտրոն!U36+Գեղարք!U36+Էրեբունի!U36+Ավան!U36+Արմավիր!U36+Արագածոտն!U36+Արաբկիր!U36+Աջափնյակ!U36)</f>
        <v>386</v>
      </c>
      <c r="V36" s="96">
        <f>SUM(Հարավ.քաղ!V36+Հյուսիս.քաղ!V36+'Երևանի քաղ'!V36+Արարատ!V36+Կոտայք!V36+Տավուշ!V36+լոռի!V36+Սյունիք!V36+Շիրակ!V36+Շենգավիթ!V36+Մալաթիա!V36+կենտրոն!V36+Գեղարք!V36+Էրեբունի!V36+Ավան!V36+Արմավիր!V36+Արագածոտն!V36+Արաբկիր!V36+Աջափնյակ!V36)</f>
        <v>143</v>
      </c>
      <c r="W36" s="96">
        <f>SUM(Հարավ.քաղ!W36+Հյուսիս.քաղ!W36+'Երևանի քաղ'!W36+Արարատ!W36+Կոտայք!W36+Տավուշ!W36+լոռի!W36+Սյունիք!W36+Շիրակ!W36+Շենգավիթ!W36+Մալաթիա!W36+կենտրոն!W36+Գեղարք!W36+Էրեբունի!W36+Ավան!W36+Արմավիր!W36+Արագածոտն!W36+Արաբկիր!W36+Աջափնյակ!W36)</f>
        <v>0</v>
      </c>
      <c r="X36" s="96">
        <f>SUM(Հարավ.քաղ!X36+Հյուսիս.քաղ!X36+'Երևանի քաղ'!X36+Արարատ!X36+Կոտայք!X36+Տավուշ!X36+լոռի!X36+Սյունիք!X36+Շիրակ!X36+Շենգավիթ!X36+Մալաթիա!X36+կենտրոն!X36+Գեղարք!X36+Էրեբունի!X36+Ավան!X36+Արմավիր!X36+Արագածոտն!X36+Արաբկիր!X36+Աջափնյակ!X36)</f>
        <v>9</v>
      </c>
      <c r="Y36" s="103">
        <f>SUM(Հարավ.քաղ!Y36+Հյուսիս.քաղ!Y36+'Երևանի քաղ'!Y36+Արարատ!Y36+Կոտայք!Y36+Տավուշ!Y36+լոռի!Y36+Սյունիք!Y36+Շիրակ!Y36+Շենգավիթ!Y36+Մալաթիա!Y36+կենտրոն!Y36+Գեղարք!Y36+Էրեբունի!Y36+Ավան!Y36+Արմավիր!Y36+Արագածոտն!Y36+Արաբկիր!Y36+Աջափնյակ!Y36)</f>
        <v>416</v>
      </c>
      <c r="Z36" s="96">
        <f>SUM(Հարավ.քաղ!Z36+Հյուսիս.քաղ!Z36+'Երևանի քաղ'!Z36+Արարատ!Z36+Կոտայք!Z36+Տավուշ!Z36+լոռի!Z36+Սյունիք!Z36+Շիրակ!Z36+Շենգավիթ!Z36+Մալաթիա!Z36+կենտրոն!Z36+Գեղարք!Z36+Էրեբունի!Z36+Ավան!Z36+Արմավիր!Z36+Արագածոտն!Z36+Արաբկիր!Z36+Աջափնյակ!Z36)</f>
        <v>75</v>
      </c>
    </row>
    <row r="37" spans="1:26" s="84" customFormat="1" ht="14.25">
      <c r="A37" s="49" t="s">
        <v>64</v>
      </c>
      <c r="B37" s="462" t="s">
        <v>65</v>
      </c>
      <c r="C37" s="462"/>
      <c r="D37" s="462"/>
      <c r="E37" s="44">
        <f>SUM(E38:E48)</f>
        <v>466</v>
      </c>
      <c r="F37" s="44">
        <f t="shared" ref="F37:Z37" si="3">SUM(F38:F48)</f>
        <v>1772</v>
      </c>
      <c r="G37" s="44">
        <f t="shared" si="3"/>
        <v>1594</v>
      </c>
      <c r="H37" s="44">
        <f t="shared" si="3"/>
        <v>173</v>
      </c>
      <c r="I37" s="44">
        <f t="shared" si="3"/>
        <v>7</v>
      </c>
      <c r="J37" s="90">
        <f t="shared" ref="J37:J84" si="4">SUM(K37:N37)</f>
        <v>1170</v>
      </c>
      <c r="K37" s="44">
        <f t="shared" si="3"/>
        <v>700</v>
      </c>
      <c r="L37" s="44">
        <f t="shared" si="3"/>
        <v>98</v>
      </c>
      <c r="M37" s="44">
        <f t="shared" si="3"/>
        <v>152</v>
      </c>
      <c r="N37" s="201">
        <f t="shared" ref="N37:N84" si="5">SUM(O37:Q37)</f>
        <v>220</v>
      </c>
      <c r="O37" s="44">
        <f t="shared" si="3"/>
        <v>40</v>
      </c>
      <c r="P37" s="44">
        <f t="shared" si="3"/>
        <v>152</v>
      </c>
      <c r="Q37" s="44">
        <f t="shared" si="3"/>
        <v>28</v>
      </c>
      <c r="R37" s="44">
        <f t="shared" si="3"/>
        <v>2</v>
      </c>
      <c r="S37" s="95">
        <f t="shared" si="2"/>
        <v>1172</v>
      </c>
      <c r="T37" s="44">
        <f t="shared" si="3"/>
        <v>366</v>
      </c>
      <c r="U37" s="44">
        <f t="shared" si="3"/>
        <v>807</v>
      </c>
      <c r="V37" s="44">
        <f t="shared" si="3"/>
        <v>183</v>
      </c>
      <c r="W37" s="44">
        <f t="shared" si="3"/>
        <v>3</v>
      </c>
      <c r="X37" s="44">
        <f t="shared" si="3"/>
        <v>7</v>
      </c>
      <c r="Y37" s="95">
        <f t="shared" si="1"/>
        <v>522</v>
      </c>
      <c r="Z37" s="90">
        <f t="shared" si="3"/>
        <v>115</v>
      </c>
    </row>
    <row r="38" spans="1:26" s="84" customFormat="1">
      <c r="A38" s="86" t="s">
        <v>66</v>
      </c>
      <c r="B38" s="684" t="s">
        <v>67</v>
      </c>
      <c r="C38" s="684"/>
      <c r="D38" s="684"/>
      <c r="E38" s="88">
        <f>SUM(Հարավ.քաղ!E38+Հյուսիս.քաղ!E38+'Երևանի քաղ'!E38+Արարատ!E38+Կոտայք!E38+Տավուշ!E38+լոռի!E38+Սյունիք!E38+Շիրակ!E38+Շենգավիթ!E38+Մալաթիա!E38+կենտրոն!E38+Գեղարք!E38+Էրեբունի!E38+Ավան!E38+Արմավիր!E38+Արագածոտն!E38+Արաբկիր!E38+Աջափնյակ!E38)</f>
        <v>74</v>
      </c>
      <c r="F38" s="88">
        <f>SUM(Հարավ.քաղ!F38+Հյուսիս.քաղ!F38+'Երևանի քաղ'!F38+Արարատ!F38+Կոտայք!F38+Տավուշ!F38+լոռի!F38+Սյունիք!F38+Շիրակ!F38+Շենգավիթ!F38+Մալաթիա!F38+կենտրոն!F38+Գեղարք!F38+Էրեբունի!F38+Ավան!F38+Արմավիր!F38+Արագածոտն!F38+Արաբկիր!F38+Աջափնյակ!F38)</f>
        <v>148</v>
      </c>
      <c r="G38" s="88">
        <f>SUM(Հարավ.քաղ!G38+Հյուսիս.քաղ!G38+'Երևանի քաղ'!G38+Արարատ!G38+Կոտայք!G38+Տավուշ!G38+լոռի!G38+Սյունիք!G38+Շիրակ!G38+Շենգավիթ!G38+Մալաթիա!G38+կենտրոն!G38+Գեղարք!G38+Էրեբունի!G38+Ավան!G38+Արմավիր!G38+Արագածոտն!G38+Արաբկիր!G38+Աջափնյակ!G38)</f>
        <v>123</v>
      </c>
      <c r="H38" s="88">
        <f>SUM(Հարավ.քաղ!H38+Հյուսիս.քաղ!H38+'Երևանի քաղ'!H38+Արարատ!H38+Կոտայք!H38+Տավուշ!H38+լոռի!H38+Սյունիք!H38+Շիրակ!H38+Շենգավիթ!H38+Մալաթիա!H38+կենտրոն!H38+Գեղարք!H38+Էրեբունի!H38+Ավան!H38+Արմավիր!H38+Արագածոտն!H38+Արաբկիր!H38+Աջափնյակ!H38)</f>
        <v>23</v>
      </c>
      <c r="I38" s="88">
        <f>SUM(Հարավ.քաղ!I38+Հյուսիս.քաղ!I38+'Երևանի քաղ'!I38+Արարատ!I38+Կոտայք!I38+Տավուշ!I38+լոռի!I38+Սյունիք!I38+Շիրակ!I38+Շենգավիթ!I38+Մալաթիա!I38+կենտրոն!I38+Գեղարք!I38+Էրեբունի!I38+Ավան!I38+Արմավիր!I38+Արագածոտն!I38+Արաբկիր!I38+Աջափնյակ!I38)</f>
        <v>2</v>
      </c>
      <c r="J38" s="90">
        <f t="shared" si="4"/>
        <v>75</v>
      </c>
      <c r="K38" s="88">
        <f>SUM(Հարավ.քաղ!K38+Հյուսիս.քաղ!K38+'Երևանի քաղ'!K38+Արարատ!K38+Կոտայք!K38+Տավուշ!K38+լոռի!K38+Սյունիք!K38+Շիրակ!K38+Շենգավիթ!K38+Մալաթիա!K38+կենտրոն!K38+Գեղարք!K38+Էրեբունի!K38+Ավան!K38+Արմավիր!K38+Արագածոտն!K38+Արաբկիր!K38+Աջափնյակ!K38)</f>
        <v>25</v>
      </c>
      <c r="L38" s="88">
        <f>SUM(Հարավ.քաղ!L38+Հյուսիս.քաղ!L38+'Երևանի քաղ'!L38+Արարատ!L38+Կոտայք!L38+Տավուշ!L38+լոռի!L38+Սյունիք!L38+Շիրակ!L38+Շենգավիթ!L38+Մալաթիա!L38+կենտրոն!L38+Գեղարք!L38+Էրեբունի!L38+Ավան!L38+Արմավիր!L38+Արագածոտն!L38+Արաբկիր!L38+Աջափնյակ!L38)</f>
        <v>6</v>
      </c>
      <c r="M38" s="88">
        <f>SUM(Հարավ.քաղ!M38+Հյուսիս.քաղ!M38+'Երևանի քաղ'!M38+Արարատ!M38+Կոտայք!M38+Տավուշ!M38+լոռի!M38+Սյունիք!M38+Շիրակ!M38+Շենգավիթ!M38+Մալաթիա!M38+կենտրոն!M38+Գեղարք!M38+Էրեբունի!M38+Ավան!M38+Արմավիր!M38+Արագածոտն!M38+Արաբկիր!M38+Աջափնյակ!M38)</f>
        <v>25</v>
      </c>
      <c r="N38" s="90">
        <f t="shared" si="5"/>
        <v>19</v>
      </c>
      <c r="O38" s="88">
        <f>SUM(Հարավ.քաղ!O38+Հյուսիս.քաղ!O38+'Երևանի քաղ'!O38+Արարատ!O38+Կոտայք!O38+Տավուշ!O38+լոռի!O38+Սյունիք!O38+Շիրակ!O38+Շենգավիթ!O38+Մալաթիա!O38+կենտրոն!O38+Գեղարք!O38+Էրեբունի!O38+Ավան!O38+Արմավիր!O38+Արագածոտն!O38+Արաբկիր!O38+Աջափնյակ!O38)</f>
        <v>4</v>
      </c>
      <c r="P38" s="88">
        <f>SUM(Հարավ.քաղ!P38+Հյուսիս.քաղ!P38+'Երևանի քաղ'!P38+Արարատ!P38+Կոտայք!P38+Տավուշ!P38+լոռի!P38+Սյունիք!P38+Շիրակ!P38+Շենգավիթ!P38+Մալաթիա!P38+կենտրոն!P38+Գեղարք!P38+Էրեբունի!P38+Ավան!P38+Արմավիր!P38+Արագածոտն!P38+Արաբկիր!P38+Աջափնյակ!P38)</f>
        <v>13</v>
      </c>
      <c r="Q38" s="88">
        <f>SUM(Հարավ.քաղ!Q38+Հյուսիս.քաղ!Q38+'Երևանի քաղ'!Q38+Արարատ!Q38+Կոտայք!Q38+Տավուշ!Q38+լոռի!Q38+Սյունիք!Q38+Շիրակ!Q38+Շենգավիթ!Q38+Մալաթիա!Q38+կենտրոն!Q38+Գեղարք!Q38+Էրեբունի!Q38+Ավան!Q38+Արմավիր!Q38+Արագածոտն!Q38+Արաբկիր!Q38+Աջափնյակ!Q38)</f>
        <v>2</v>
      </c>
      <c r="R38" s="88">
        <f>SUM(Հարավ.քաղ!R38+Հյուսիս.քաղ!R38+'Երևանի քաղ'!R38+Արարատ!R38+Կոտայք!R38+Տավուշ!R38+լոռի!R38+Սյունիք!R38+Շիրակ!R38+Շենգավիթ!R38+Մալաթիա!R38+կենտրոն!R38+Գեղարք!R38+Էրեբունի!R38+Ավան!R38+Արմավիր!R38+Արագածոտն!R38+Արաբկիր!R38+Աջափնյակ!R38)</f>
        <v>0</v>
      </c>
      <c r="S38" s="90">
        <f t="shared" ref="S38:S84" si="6">SUM(R38+J38)</f>
        <v>75</v>
      </c>
      <c r="T38" s="88">
        <f>SUM(Հարավ.քաղ!T38+Հյուսիս.քաղ!T38+'Երևանի քաղ'!T38+Արարատ!T38+Կոտայք!T38+Տավուշ!T38+լոռի!T38+Սյունիք!T38+Շիրակ!T38+Շենգավիթ!T38+Մալաթիա!T38+կենտրոն!T38+Գեղարք!T38+Էրեբունի!T38+Ավան!T38+Արմավիր!T38+Արագածոտն!T38+Արաբկիր!T38+Աջափնյակ!T38)</f>
        <v>67</v>
      </c>
      <c r="U38" s="88">
        <f>SUM(Հարավ.քաղ!U38+Հյուսիս.քաղ!U38+'Երևանի քաղ'!U38+Արարատ!U38+Կոտայք!U38+Տավուշ!U38+լոռի!U38+Սյունիք!U38+Շիրակ!U38+Շենգավիթ!U38+Մալաթիա!U38+կենտրոն!U38+Գեղարք!U38+Էրեբունի!U38+Ավան!U38+Արմավիր!U38+Արագածոտն!U38+Արաբկիր!U38+Աջափնյակ!U38)</f>
        <v>26</v>
      </c>
      <c r="V38" s="88">
        <f>SUM(Հարավ.քաղ!V38+Հյուսիս.քաղ!V38+'Երևանի քաղ'!V38+Արարատ!V38+Կոտայք!V38+Տավուշ!V38+լոռի!V38+Սյունիք!V38+Շիրակ!V38+Շենգավիթ!V38+Մալաթիա!V38+կենտրոն!V38+Գեղարք!V38+Էրեբունի!V38+Ավան!V38+Արմավիր!V38+Արագածոտն!V38+Արաբկիր!V38+Աջափնյակ!V38)</f>
        <v>17</v>
      </c>
      <c r="W38" s="88">
        <f>SUM(Հարավ.քաղ!W38+Հյուսիս.քաղ!W38+'Երևանի քաղ'!W38+Արարատ!W38+Կոտայք!W38+Տավուշ!W38+լոռի!W38+Սյունիք!W38+Շիրակ!W38+Շենգավիթ!W38+Մալաթիա!W38+կենտրոն!W38+Գեղարք!W38+Էրեբունի!W38+Ավան!W38+Արմավիր!W38+Արագածոտն!W38+Արաբկիր!W38+Աջափնյակ!W38)</f>
        <v>0</v>
      </c>
      <c r="X38" s="88">
        <f>SUM(Հարավ.քաղ!X38+Հյուսիս.քաղ!X38+'Երևանի քաղ'!X38+Արարատ!X38+Կոտայք!X38+Տավուշ!X38+լոռի!X38+Սյունիք!X38+Շիրակ!X38+Շենգավիթ!X38+Մալաթիա!X38+կենտրոն!X38+Գեղարք!X38+Էրեբունի!X38+Ավան!X38+Արմավիր!X38+Արագածոտն!X38+Արաբկիր!X38+Աջափնյակ!X38)</f>
        <v>4</v>
      </c>
      <c r="Y38" s="90">
        <f t="shared" si="1"/>
        <v>55</v>
      </c>
      <c r="Z38" s="88">
        <f>SUM(Հարավ.քաղ!Z38+Հյուսիս.քաղ!Z38+'Երևանի քաղ'!Z38+Արարատ!Z38+Կոտայք!Z38+Տավուշ!Z38+լոռի!Z38+Սյունիք!Z38+Շիրակ!Z38+Շենգավիթ!Z38+Մալաթիա!Z38+կենտրոն!Z38+Գեղարք!Z38+Էրեբունի!Z38+Ավան!Z38+Արմավիր!Z38+Արագածոտն!Z38+Արաբկիր!Z38+Աջափնյակ!Z38)</f>
        <v>10</v>
      </c>
    </row>
    <row r="39" spans="1:26" s="84" customFormat="1">
      <c r="A39" s="86" t="s">
        <v>68</v>
      </c>
      <c r="B39" s="685" t="s">
        <v>69</v>
      </c>
      <c r="C39" s="685"/>
      <c r="D39" s="685"/>
      <c r="E39" s="88">
        <f>SUM(Հարավ.քաղ!E39+Հյուսիս.քաղ!E39+'Երևանի քաղ'!E39+Արարատ!E39+Կոտայք!E39+Տավուշ!E39+լոռի!E39+Սյունիք!E39+Շիրակ!E39+Շենգավիթ!E39+Մալաթիա!E39+կենտրոն!E39+Գեղարք!E39+Էրեբունի!E39+Ավան!E39+Արմավիր!E39+Արագածոտն!E39+Արաբկիր!E39+Աջափնյակ!E39)</f>
        <v>0</v>
      </c>
      <c r="F39" s="88">
        <f>SUM(Հարավ.քաղ!F39+Հյուսիս.քաղ!F39+'Երևանի քաղ'!F39+Արարատ!F39+Կոտայք!F39+Տավուշ!F39+լոռի!F39+Սյունիք!F39+Շիրակ!F39+Շենգավիթ!F39+Մալաթիա!F39+կենտրոն!F39+Գեղարք!F39+Էրեբունի!F39+Ավան!F39+Արմավիր!F39+Արագածոտն!F39+Արաբկիր!F39+Աջափնյակ!F39)</f>
        <v>3</v>
      </c>
      <c r="G39" s="88">
        <f>SUM(Հարավ.քաղ!G39+Հյուսիս.քաղ!G39+'Երևանի քաղ'!G39+Արարատ!G39+Կոտայք!G39+Տավուշ!G39+լոռի!G39+Սյունիք!G39+Շիրակ!G39+Շենգավիթ!G39+Մալաթիա!G39+կենտրոն!G39+Գեղարք!G39+Էրեբունի!G39+Ավան!G39+Արմավիր!G39+Արագածոտն!G39+Արաբկիր!G39+Աջափնյակ!G39)</f>
        <v>3</v>
      </c>
      <c r="H39" s="88">
        <f>SUM(Հարավ.քաղ!H39+Հյուսիս.քաղ!H39+'Երևանի քաղ'!H39+Արարատ!H39+Կոտայք!H39+Տավուշ!H39+լոռի!H39+Սյունիք!H39+Շիրակ!H39+Շենգավիթ!H39+Մալաթիա!H39+կենտրոն!H39+Գեղարք!H39+Էրեբունի!H39+Ավան!H39+Արմավիր!H39+Արագածոտն!H39+Արաբկիր!H39+Աջափնյակ!H39)</f>
        <v>0</v>
      </c>
      <c r="I39" s="88">
        <f>SUM(Հարավ.քաղ!I39+Հյուսիս.քաղ!I39+'Երևանի քաղ'!I39+Արարատ!I39+Կոտայք!I39+Տավուշ!I39+լոռի!I39+Սյունիք!I39+Շիրակ!I39+Շենգավիթ!I39+Մալաթիա!I39+կենտրոն!I39+Գեղարք!I39+Էրեբունի!I39+Ավան!I39+Արմավիր!I39+Արագածոտն!I39+Արաբկիր!I39+Աջափնյակ!I39)</f>
        <v>0</v>
      </c>
      <c r="J39" s="90">
        <f t="shared" si="4"/>
        <v>1</v>
      </c>
      <c r="K39" s="88">
        <f>SUM(Հարավ.քաղ!K39+Հյուսիս.քաղ!K39+'Երևանի քաղ'!K39+Արարատ!K39+Կոտայք!K39+Տավուշ!K39+լոռի!K39+Սյունիք!K39+Շիրակ!K39+Շենգավիթ!K39+Մալաթիա!K39+կենտրոն!K39+Գեղարք!K39+Էրեբունի!K39+Ավան!K39+Արմավիր!K39+Արագածոտն!K39+Արաբկիր!K39+Աջափնյակ!K39)</f>
        <v>0</v>
      </c>
      <c r="L39" s="88">
        <f>SUM(Հարավ.քաղ!L39+Հյուսիս.քաղ!L39+'Երևանի քաղ'!L39+Արարատ!L39+Կոտայք!L39+Տավուշ!L39+լոռի!L39+Սյունիք!L39+Շիրակ!L39+Շենգավիթ!L39+Մալաթիա!L39+կենտրոն!L39+Գեղարք!L39+Էրեբունի!L39+Ավան!L39+Արմավիր!L39+Արագածոտն!L39+Արաբկիր!L39+Աջափնյակ!L39)</f>
        <v>0</v>
      </c>
      <c r="M39" s="88">
        <f>SUM(Հարավ.քաղ!M39+Հյուսիս.քաղ!M39+'Երևանի քաղ'!M39+Արարատ!M39+Կոտայք!M39+Տավուշ!M39+լոռի!M39+Սյունիք!M39+Շիրակ!M39+Շենգավիթ!M39+Մալաթիա!M39+կենտրոն!M39+Գեղարք!M39+Էրեբունի!M39+Ավան!M39+Արմավիր!M39+Արագածոտն!M39+Արաբկիր!M39+Աջափնյակ!M39)</f>
        <v>1</v>
      </c>
      <c r="N39" s="90">
        <f t="shared" si="5"/>
        <v>0</v>
      </c>
      <c r="O39" s="88">
        <f>SUM(Հարավ.քաղ!O39+Հյուսիս.քաղ!O39+'Երևանի քաղ'!O39+Արարատ!O39+Կոտայք!O39+Տավուշ!O39+լոռի!O39+Սյունիք!O39+Շիրակ!O39+Շենգավիթ!O39+Մալաթիա!O39+կենտրոն!O39+Գեղարք!O39+Էրեբունի!O39+Ավան!O39+Արմավիր!O39+Արագածոտն!O39+Արաբկիր!O39+Աջափնյակ!O39)</f>
        <v>0</v>
      </c>
      <c r="P39" s="88">
        <f>SUM(Հարավ.քաղ!P39+Հյուսիս.քաղ!P39+'Երևանի քաղ'!P39+Արարատ!P39+Կոտայք!P39+Տավուշ!P39+լոռի!P39+Սյունիք!P39+Շիրակ!P39+Շենգավիթ!P39+Մալաթիա!P39+կենտրոն!P39+Գեղարք!P39+Էրեբունի!P39+Ավան!P39+Արմավիր!P39+Արագածոտն!P39+Արաբկիր!P39+Աջափնյակ!P39)</f>
        <v>0</v>
      </c>
      <c r="Q39" s="88">
        <f>SUM(Հարավ.քաղ!Q39+Հյուսիս.քաղ!Q39+'Երևանի քաղ'!Q39+Արարատ!Q39+Կոտայք!Q39+Տավուշ!Q39+լոռի!Q39+Սյունիք!Q39+Շիրակ!Q39+Շենգավիթ!Q39+Մալաթիա!Q39+կենտրոն!Q39+Գեղարք!Q39+Էրեբունի!Q39+Ավան!Q39+Արմավիր!Q39+Արագածոտն!Q39+Արաբկիր!Q39+Աջափնյակ!Q39)</f>
        <v>0</v>
      </c>
      <c r="R39" s="88">
        <f>SUM(Հարավ.քաղ!R39+Հյուսիս.քաղ!R39+'Երևանի քաղ'!R39+Արարատ!R39+Կոտայք!R39+Տավուշ!R39+լոռի!R39+Սյունիք!R39+Շիրակ!R39+Շենգավիթ!R39+Մալաթիա!R39+կենտրոն!R39+Գեղարք!R39+Էրեբունի!R39+Ավան!R39+Արմավիր!R39+Արագածոտն!R39+Արաբկիր!R39+Աջափնյակ!R39)</f>
        <v>0</v>
      </c>
      <c r="S39" s="90">
        <f t="shared" si="6"/>
        <v>1</v>
      </c>
      <c r="T39" s="88">
        <f>SUM(Հարավ.քաղ!T39+Հյուսիս.քաղ!T39+'Երևանի քաղ'!T39+Արարատ!T39+Կոտայք!T39+Տավուշ!T39+լոռի!T39+Սյունիք!T39+Շիրակ!T39+Շենգավիթ!T39+Մալաթիա!T39+կենտրոն!T39+Գեղարք!T39+Էրեբունի!T39+Ավան!T39+Արմավիր!T39+Արագածոտն!T39+Արաբկիր!T39+Աջափնյակ!T39)</f>
        <v>1</v>
      </c>
      <c r="U39" s="88">
        <f>SUM(Հարավ.քաղ!U39+Հյուսիս.քաղ!U39+'Երևանի քաղ'!U39+Արարատ!U39+Կոտայք!U39+Տավուշ!U39+լոռի!U39+Սյունիք!U39+Շիրակ!U39+Շենգավիթ!U39+Մալաթիա!U39+կենտրոն!U39+Գեղարք!U39+Էրեբունի!U39+Ավան!U39+Արմավիր!U39+Արագածոտն!U39+Արաբկիր!U39+Աջափնյակ!U39)</f>
        <v>0</v>
      </c>
      <c r="V39" s="88">
        <f>SUM(Հարավ.քաղ!V39+Հյուսիս.քաղ!V39+'Երևանի քաղ'!V39+Արարատ!V39+Կոտայք!V39+Տավուշ!V39+լոռի!V39+Սյունիք!V39+Շիրակ!V39+Շենգավիթ!V39+Մալաթիա!V39+կենտրոն!V39+Գեղարք!V39+Էրեբունի!V39+Ավան!V39+Արմավիր!V39+Արագածոտն!V39+Արաբկիր!V39+Աջափնյակ!V39)</f>
        <v>1</v>
      </c>
      <c r="W39" s="88">
        <f>SUM(Հարավ.քաղ!W39+Հյուսիս.քաղ!W39+'Երևանի քաղ'!W39+Արարատ!W39+Կոտայք!W39+Տավուշ!W39+լոռի!W39+Սյունիք!W39+Շիրակ!W39+Շենգավիթ!W39+Մալաթիա!W39+կենտրոն!W39+Գեղարք!W39+Էրեբունի!W39+Ավան!W39+Արմավիր!W39+Արագածոտն!W39+Արաբկիր!W39+Աջափնյակ!W39)</f>
        <v>0</v>
      </c>
      <c r="X39" s="88">
        <f>SUM(Հարավ.քաղ!X39+Հյուսիս.քաղ!X39+'Երևանի քաղ'!X39+Արարատ!X39+Կոտայք!X39+Տավուշ!X39+լոռի!X39+Սյունիք!X39+Շիրակ!X39+Շենգավիթ!X39+Մալաթիա!X39+կենտրոն!X39+Գեղարք!X39+Էրեբունի!X39+Ավան!X39+Արմավիր!X39+Արագածոտն!X39+Արաբկիր!X39+Աջափնյակ!X39)</f>
        <v>0</v>
      </c>
      <c r="Y39" s="90">
        <f t="shared" si="1"/>
        <v>1</v>
      </c>
      <c r="Z39" s="88">
        <f>SUM(Հարավ.քաղ!Z39+Հյուսիս.քաղ!Z39+'Երևանի քաղ'!Z39+Արարատ!Z39+Կոտայք!Z39+Տավուշ!Z39+լոռի!Z39+Սյունիք!Z39+Շիրակ!Z39+Շենգավիթ!Z39+Մալաթիա!Z39+կենտրոն!Z39+Գեղարք!Z39+Էրեբունի!Z39+Ավան!Z39+Արմավիր!Z39+Արագածոտն!Z39+Արաբկիր!Z39+Աջափնյակ!Z39)</f>
        <v>0</v>
      </c>
    </row>
    <row r="40" spans="1:26" s="84" customFormat="1">
      <c r="A40" s="86" t="s">
        <v>70</v>
      </c>
      <c r="B40" s="665" t="s">
        <v>71</v>
      </c>
      <c r="C40" s="666"/>
      <c r="D40" s="667"/>
      <c r="E40" s="88">
        <f>SUM(Հարավ.քաղ!E40+Հյուսիս.քաղ!E40+'Երևանի քաղ'!E40+Արարատ!E40+Կոտայք!E40+Տավուշ!E40+լոռի!E40+Սյունիք!E40+Շիրակ!E40+Շենգավիթ!E40+Մալաթիա!E40+կենտրոն!E40+Գեղարք!E40+Էրեբունի!E40+Ավան!E40+Արմավիր!E40+Արագածոտն!E40+Արաբկիր!E40+Աջափնյակ!E40)</f>
        <v>18</v>
      </c>
      <c r="F40" s="88">
        <f>SUM(Հարավ.քաղ!F40+Հյուսիս.քաղ!F40+'Երևանի քաղ'!F40+Արարատ!F40+Կոտայք!F40+Տավուշ!F40+լոռի!F40+Սյունիք!F40+Շիրակ!F40+Շենգավիթ!F40+Մալաթիա!F40+կենտրոն!F40+Գեղարք!F40+Էրեբունի!F40+Ավան!F40+Արմավիր!F40+Արագածոտն!F40+Արաբկիր!F40+Աջափնյակ!F40)</f>
        <v>47</v>
      </c>
      <c r="G40" s="88">
        <f>SUM(Հարավ.քաղ!G40+Հյուսիս.քաղ!G40+'Երևանի քաղ'!G40+Արարատ!G40+Կոտայք!G40+Տավուշ!G40+լոռի!G40+Սյունիք!G40+Շիրակ!G40+Շենգավիթ!G40+Մալաթիա!G40+կենտրոն!G40+Գեղարք!G40+Էրեբունի!G40+Ավան!G40+Արմավիր!G40+Արագածոտն!G40+Արաբկիր!G40+Աջափնյակ!G40)</f>
        <v>42</v>
      </c>
      <c r="H40" s="88">
        <f>SUM(Հարավ.քաղ!H40+Հյուսիս.քաղ!H40+'Երևանի քաղ'!H40+Արարատ!H40+Կոտայք!H40+Տավուշ!H40+լոռի!H40+Սյունիք!H40+Շիրակ!H40+Շենգավիթ!H40+Մալաթիա!H40+կենտրոն!H40+Գեղարք!H40+Էրեբունի!H40+Ավան!H40+Արմավիր!H40+Արագածոտն!H40+Արաբկիր!H40+Աջափնյակ!H40)</f>
        <v>5</v>
      </c>
      <c r="I40" s="88">
        <f>SUM(Հարավ.քաղ!I40+Հյուսիս.քաղ!I40+'Երևանի քաղ'!I40+Արարատ!I40+Կոտայք!I40+Տավուշ!I40+լոռի!I40+Սյունիք!I40+Շիրակ!I40+Շենգավիթ!I40+Մալաթիա!I40+կենտրոն!I40+Գեղարք!I40+Էրեբունի!I40+Ավան!I40+Արմավիր!I40+Արագածոտն!I40+Արաբկիր!I40+Աջափնյակ!I40)</f>
        <v>0</v>
      </c>
      <c r="J40" s="90">
        <f t="shared" si="4"/>
        <v>24</v>
      </c>
      <c r="K40" s="88">
        <f>SUM(Հարավ.քաղ!K40+Հյուսիս.քաղ!K40+'Երևանի քաղ'!K40+Արարատ!K40+Կոտայք!K40+Տավուշ!K40+լոռի!K40+Սյունիք!K40+Շիրակ!K40+Շենգավիթ!K40+Մալաթիա!K40+կենտրոն!K40+Գեղարք!K40+Էրեբունի!K40+Ավան!K40+Արմավիր!K40+Արագածոտն!K40+Արաբկիր!K40+Աջափնյակ!K40)</f>
        <v>13</v>
      </c>
      <c r="L40" s="88">
        <f>SUM(Հարավ.քաղ!L40+Հյուսիս.քաղ!L40+'Երևանի քաղ'!L40+Արարատ!L40+Կոտայք!L40+Տավուշ!L40+լոռի!L40+Սյունիք!L40+Շիրակ!L40+Շենգավիթ!L40+Մալաթիա!L40+կենտրոն!L40+Գեղարք!L40+Էրեբունի!L40+Ավան!L40+Արմավիր!L40+Արագածոտն!L40+Արաբկիր!L40+Աջափնյակ!L40)</f>
        <v>1</v>
      </c>
      <c r="M40" s="88">
        <f>SUM(Հարավ.քաղ!M40+Հյուսիս.քաղ!M40+'Երևանի քաղ'!M40+Արարատ!M40+Կոտայք!M40+Տավուշ!M40+լոռի!M40+Սյունիք!M40+Շիրակ!M40+Շենգավիթ!M40+Մալաթիա!M40+կենտրոն!M40+Գեղարք!M40+Էրեբունի!M40+Ավան!M40+Արմավիր!M40+Արագածոտն!M40+Արաբկիր!M40+Աջափնյակ!M40)</f>
        <v>3</v>
      </c>
      <c r="N40" s="90">
        <f t="shared" si="5"/>
        <v>7</v>
      </c>
      <c r="O40" s="88">
        <f>SUM(Հարավ.քաղ!O40+Հյուսիս.քաղ!O40+'Երևանի քաղ'!O40+Արարատ!O40+Կոտայք!O40+Տավուշ!O40+լոռի!O40+Սյունիք!O40+Շիրակ!O40+Շենգավիթ!O40+Մալաթիա!O40+կենտրոն!O40+Գեղարք!O40+Էրեբունի!O40+Ավան!O40+Արմավիր!O40+Արագածոտն!O40+Արաբկիր!O40+Աջափնյակ!O40)</f>
        <v>2</v>
      </c>
      <c r="P40" s="88">
        <f>SUM(Հարավ.քաղ!P40+Հյուսիս.քաղ!P40+'Երևանի քաղ'!P40+Արարատ!P40+Կոտայք!P40+Տավուշ!P40+լոռի!P40+Սյունիք!P40+Շիրակ!P40+Շենգավիթ!P40+Մալաթիա!P40+կենտրոն!P40+Գեղարք!P40+Էրեբունի!P40+Ավան!P40+Արմավիր!P40+Արագածոտն!P40+Արաբկիր!P40+Աջափնյակ!P40)</f>
        <v>5</v>
      </c>
      <c r="Q40" s="88">
        <f>SUM(Հարավ.քաղ!Q40+Հյուսիս.քաղ!Q40+'Երևանի քաղ'!Q40+Արարատ!Q40+Կոտայք!Q40+Տավուշ!Q40+լոռի!Q40+Սյունիք!Q40+Շիրակ!Q40+Շենգավիթ!Q40+Մալաթիա!Q40+կենտրոն!Q40+Գեղարք!Q40+Էրեբունի!Q40+Ավան!Q40+Արմավիր!Q40+Արագածոտն!Q40+Արաբկիր!Q40+Աջափնյակ!Q40)</f>
        <v>0</v>
      </c>
      <c r="R40" s="88">
        <f>SUM(Հարավ.քաղ!R40+Հյուսիս.քաղ!R40+'Երևանի քաղ'!R40+Արարատ!R40+Կոտայք!R40+Տավուշ!R40+լոռի!R40+Սյունիք!R40+Շիրակ!R40+Շենգավիթ!R40+Մալաթիա!R40+կենտրոն!R40+Գեղարք!R40+Էրեբունի!R40+Ավան!R40+Արմավիր!R40+Արագածոտն!R40+Արաբկիր!R40+Աջափնյակ!R40)</f>
        <v>0</v>
      </c>
      <c r="S40" s="90">
        <f t="shared" si="6"/>
        <v>24</v>
      </c>
      <c r="T40" s="88">
        <f>SUM(Հարավ.քաղ!T40+Հյուսիս.քաղ!T40+'Երևանի քաղ'!T40+Արարատ!T40+Կոտայք!T40+Տավուշ!T40+լոռի!T40+Սյունիք!T40+Շիրակ!T40+Շենգավիթ!T40+Մալաթիա!T40+կենտրոն!T40+Գեղարք!T40+Էրեբունի!T40+Ավան!T40+Արմավիր!T40+Արագածոտն!T40+Արաբկիր!T40+Աջափնյակ!T40)</f>
        <v>9</v>
      </c>
      <c r="U40" s="88">
        <f>SUM(Հարավ.քաղ!U40+Հյուսիս.քաղ!U40+'Երևանի քաղ'!U40+Արարատ!U40+Կոտայք!U40+Տավուշ!U40+լոռի!U40+Սյունիք!U40+Շիրակ!U40+Շենգավիթ!U40+Մալաթիա!U40+կենտրոն!U40+Գեղարք!U40+Էրեբունի!U40+Ավան!U40+Արմավիր!U40+Արագածոտն!U40+Արաբկիր!U40+Աջափնյակ!U40)</f>
        <v>16</v>
      </c>
      <c r="V40" s="88">
        <f>SUM(Հարավ.քաղ!V40+Հյուսիս.քաղ!V40+'Երևանի քաղ'!V40+Արարատ!V40+Կոտայք!V40+Տավուշ!V40+լոռի!V40+Սյունիք!V40+Շիրակ!V40+Շենգավիթ!V40+Մալաթիա!V40+կենտրոն!V40+Գեղարք!V40+Էրեբունի!V40+Ավան!V40+Արմավիր!V40+Արագածոտն!V40+Արաբկիր!V40+Աջափնյակ!V40)</f>
        <v>6</v>
      </c>
      <c r="W40" s="88">
        <f>SUM(Հարավ.քաղ!W40+Հյուսիս.քաղ!W40+'Երևանի քաղ'!W40+Արարատ!W40+Կոտայք!W40+Տավուշ!W40+լոռի!W40+Սյունիք!W40+Շիրակ!W40+Շենգավիթ!W40+Մալաթիա!W40+կենտրոն!W40+Գեղարք!W40+Էրեբունի!W40+Ավան!W40+Արմավիր!W40+Արագածոտն!W40+Արաբկիր!W40+Աջափնյակ!W40)</f>
        <v>1</v>
      </c>
      <c r="X40" s="88">
        <f>SUM(Հարավ.քաղ!X40+Հյուսիս.քաղ!X40+'Երևանի քաղ'!X40+Արարատ!X40+Կոտայք!X40+Տավուշ!X40+լոռի!X40+Սյունիք!X40+Շիրակ!X40+Շենգավիթ!X40+Մալաթիա!X40+կենտրոն!X40+Գեղարք!X40+Էրեբունի!X40+Ավան!X40+Արմավիր!X40+Արագածոտն!X40+Արաբկիր!X40+Աջափնյակ!X40)</f>
        <v>0</v>
      </c>
      <c r="Y40" s="90">
        <f t="shared" si="1"/>
        <v>27</v>
      </c>
      <c r="Z40" s="88">
        <f>SUM(Հարավ.քաղ!Z40+Հյուսիս.քաղ!Z40+'Երևանի քաղ'!Z40+Արարատ!Z40+Կոտայք!Z40+Տավուշ!Z40+լոռի!Z40+Սյունիք!Z40+Շիրակ!Z40+Շենգավիթ!Z40+Մալաթիա!Z40+կենտրոն!Z40+Գեղարք!Z40+Էրեբունի!Z40+Ավան!Z40+Արմավիր!Z40+Արագածոտն!Z40+Արաբկիր!Z40+Աջափնյակ!Z40)</f>
        <v>3</v>
      </c>
    </row>
    <row r="41" spans="1:26" s="84" customFormat="1">
      <c r="A41" s="86" t="s">
        <v>72</v>
      </c>
      <c r="B41" s="677" t="s">
        <v>73</v>
      </c>
      <c r="C41" s="680"/>
      <c r="D41" s="681"/>
      <c r="E41" s="88">
        <f>SUM(Հարավ.քաղ!E41+Հյուսիս.քաղ!E41+'Երևանի քաղ'!E41+Արարատ!E41+Կոտայք!E41+Տավուշ!E41+լոռի!E41+Սյունիք!E41+Շիրակ!E41+Շենգավիթ!E41+Մալաթիա!E41+կենտրոն!E41+Գեղարք!E41+Էրեբունի!E41+Ավան!E41+Արմավիր!E41+Արագածոտն!E41+Արաբկիր!E41+Աջափնյակ!E41)</f>
        <v>25</v>
      </c>
      <c r="F41" s="88">
        <f>SUM(Հարավ.քաղ!F41+Հյուսիս.քաղ!F41+'Երևանի քաղ'!F41+Արարատ!F41+Կոտայք!F41+Տավուշ!F41+լոռի!F41+Սյունիք!F41+Շիրակ!F41+Շենգավիթ!F41+Մալաթիա!F41+կենտրոն!F41+Գեղարք!F41+Էրեբունի!F41+Ավան!F41+Արմավիր!F41+Արագածոտն!F41+Արաբկիր!F41+Աջափնյակ!F41)</f>
        <v>136</v>
      </c>
      <c r="G41" s="88">
        <f>SUM(Հարավ.քաղ!G41+Հյուսիս.քաղ!G41+'Երևանի քաղ'!G41+Արարատ!G41+Կոտայք!G41+Տավուշ!G41+լոռի!G41+Սյունիք!G41+Շիրակ!G41+Շենգավիթ!G41+Մալաթիա!G41+կենտրոն!G41+Գեղարք!G41+Էրեբունի!G41+Ավան!G41+Արմավիր!G41+Արագածոտն!G41+Արաբկիր!G41+Աջափնյակ!G41)</f>
        <v>126</v>
      </c>
      <c r="H41" s="88">
        <f>SUM(Հարավ.քաղ!H41+Հյուսիս.քաղ!H41+'Երևանի քաղ'!H41+Արարատ!H41+Կոտայք!H41+Տավուշ!H41+լոռի!H41+Սյունիք!H41+Շիրակ!H41+Շենգավիթ!H41+Մալաթիա!H41+կենտրոն!H41+Գեղարք!H41+Էրեբունի!H41+Ավան!H41+Արմավիր!H41+Արագածոտն!H41+Արաբկիր!H41+Աջափնյակ!H41)</f>
        <v>10</v>
      </c>
      <c r="I41" s="88">
        <f>SUM(Հարավ.քաղ!I41+Հյուսիս.քաղ!I41+'Երևանի քաղ'!I41+Արարատ!I41+Կոտայք!I41+Տավուշ!I41+լոռի!I41+Սյունիք!I41+Շիրակ!I41+Շենգավիթ!I41+Մալաթիա!I41+կենտրոն!I41+Գեղարք!I41+Էրեբունի!I41+Ավան!I41+Արմավիր!I41+Արագածոտն!I41+Արաբկիր!I41+Աջափնյակ!I41)</f>
        <v>0</v>
      </c>
      <c r="J41" s="90">
        <f t="shared" si="4"/>
        <v>125</v>
      </c>
      <c r="K41" s="88">
        <f>SUM(Հարավ.քաղ!K41+Հյուսիս.քաղ!K41+'Երևանի քաղ'!K41+Արարատ!K41+Կոտայք!K41+Տավուշ!K41+լոռի!K41+Սյունիք!K41+Շիրակ!K41+Շենգավիթ!K41+Մալաթիա!K41+կենտրոն!K41+Գեղարք!K41+Էրեբունի!K41+Ավան!K41+Արմավիր!K41+Արագածոտն!K41+Արաբկիր!K41+Աջափնյակ!K41)</f>
        <v>93</v>
      </c>
      <c r="L41" s="88">
        <f>SUM(Հարավ.քաղ!L41+Հյուսիս.քաղ!L41+'Երևանի քաղ'!L41+Արարատ!L41+Կոտայք!L41+Տավուշ!L41+լոռի!L41+Սյունիք!L41+Շիրակ!L41+Շենգավիթ!L41+Մալաթիա!L41+կենտրոն!L41+Գեղարք!L41+Էրեբունի!L41+Ավան!L41+Արմավիր!L41+Արագածոտն!L41+Արաբկիր!L41+Աջափնյակ!L41)</f>
        <v>5</v>
      </c>
      <c r="M41" s="88">
        <f>SUM(Հարավ.քաղ!M41+Հյուսիս.քաղ!M41+'Երևանի քաղ'!M41+Արարատ!M41+Կոտայք!M41+Տավուշ!M41+լոռի!M41+Սյունիք!M41+Շիրակ!M41+Շենգավիթ!M41+Մալաթիա!M41+կենտրոն!M41+Գեղարք!M41+Էրեբունի!M41+Ավան!M41+Արմավիր!M41+Արագածոտն!M41+Արաբկիր!M41+Աջափնյակ!M41)</f>
        <v>13</v>
      </c>
      <c r="N41" s="90">
        <f t="shared" si="5"/>
        <v>14</v>
      </c>
      <c r="O41" s="88">
        <f>SUM(Հարավ.քաղ!O41+Հյուսիս.քաղ!O41+'Երևանի քաղ'!O41+Արարատ!O41+Կոտայք!O41+Տավուշ!O41+լոռի!O41+Սյունիք!O41+Շիրակ!O41+Շենգավիթ!O41+Մալաթիա!O41+կենտրոն!O41+Գեղարք!O41+Էրեբունի!O41+Ավան!O41+Արմավիր!O41+Արագածոտն!O41+Արաբկիր!O41+Աջափնյակ!O41)</f>
        <v>4</v>
      </c>
      <c r="P41" s="88">
        <f>SUM(Հարավ.քաղ!P41+Հյուսիս.քաղ!P41+'Երևանի քաղ'!P41+Արարատ!P41+Կոտայք!P41+Տավուշ!P41+լոռի!P41+Սյունիք!P41+Շիրակ!P41+Շենգավիթ!P41+Մալաթիա!P41+կենտրոն!P41+Գեղարք!P41+Էրեբունի!P41+Ավան!P41+Արմավիր!P41+Արագածոտն!P41+Արաբկիր!P41+Աջափնյակ!P41)</f>
        <v>10</v>
      </c>
      <c r="Q41" s="88">
        <f>SUM(Հարավ.քաղ!Q41+Հյուսիս.քաղ!Q41+'Երևանի քաղ'!Q41+Արարատ!Q41+Կոտայք!Q41+Տավուշ!Q41+լոռի!Q41+Սյունիք!Q41+Շիրակ!Q41+Շենգավիթ!Q41+Մալաթիա!Q41+կենտրոն!Q41+Գեղարք!Q41+Էրեբունի!Q41+Ավան!Q41+Արմավիր!Q41+Արագածոտն!Q41+Արաբկիր!Q41+Աջափնյակ!Q41)</f>
        <v>0</v>
      </c>
      <c r="R41" s="88">
        <f>SUM(Հարավ.քաղ!R41+Հյուսիս.քաղ!R41+'Երևանի քաղ'!R41+Արարատ!R41+Կոտայք!R41+Տավուշ!R41+լոռի!R41+Սյունիք!R41+Շիրակ!R41+Շենգավիթ!R41+Մալաթիա!R41+կենտրոն!R41+Գեղարք!R41+Էրեբունի!R41+Ավան!R41+Արմավիր!R41+Արագածոտն!R41+Արաբկիր!R41+Աջափնյակ!R41)</f>
        <v>0</v>
      </c>
      <c r="S41" s="90">
        <f t="shared" si="6"/>
        <v>125</v>
      </c>
      <c r="T41" s="88">
        <f>SUM(Հարավ.քաղ!T41+Հյուսիս.քաղ!T41+'Երևանի քաղ'!T41+Արարատ!T41+Կոտայք!T41+Տավուշ!T41+լոռի!T41+Սյունիք!T41+Շիրակ!T41+Շենգավիթ!T41+Մալաթիա!T41+կենտրոն!T41+Գեղարք!T41+Էրեբունի!T41+Ավան!T41+Արմավիր!T41+Արագածոտն!T41+Արաբկիր!T41+Աջափնյակ!T41)</f>
        <v>3</v>
      </c>
      <c r="U41" s="88">
        <f>SUM(Հարավ.քաղ!U41+Հյուսիս.քաղ!U41+'Երևանի քաղ'!U41+Արարատ!U41+Կոտայք!U41+Տավուշ!U41+լոռի!U41+Սյունիք!U41+Շիրակ!U41+Շենգավիթ!U41+Մալաթիա!U41+կենտրոն!U41+Գեղարք!U41+Էրեբունի!U41+Ավան!U41+Արմավիր!U41+Արագածոտն!U41+Արաբկիր!U41+Աջափնյակ!U41)</f>
        <v>102</v>
      </c>
      <c r="V41" s="88">
        <f>SUM(Հարավ.քաղ!V41+Հյուսիս.քաղ!V41+'Երևանի քաղ'!V41+Արարատ!V41+Կոտայք!V41+Տավուշ!V41+լոռի!V41+Սյունիք!V41+Շիրակ!V41+Շենգավիթ!V41+Մալաթիա!V41+կենտրոն!V41+Գեղարք!V41+Էրեբունի!V41+Ավան!V41+Արմավիր!V41+Արագածոտն!V41+Արաբկիր!V41+Աջափնյակ!V41)</f>
        <v>8</v>
      </c>
      <c r="W41" s="88">
        <f>SUM(Հարավ.քաղ!W41+Հյուսիս.քաղ!W41+'Երևանի քաղ'!W41+Արարատ!W41+Կոտայք!W41+Տավուշ!W41+լոռի!W41+Սյունիք!W41+Շիրակ!W41+Շենգավիթ!W41+Մալաթիա!W41+կենտրոն!W41+Գեղարք!W41+Էրեբունի!W41+Ավան!W41+Արմավիր!W41+Արագածոտն!W41+Արաբկիր!W41+Աջափնյակ!W41)</f>
        <v>1</v>
      </c>
      <c r="X41" s="88">
        <f>SUM(Հարավ.քաղ!X41+Հյուսիս.քաղ!X41+'Երևանի քաղ'!X41+Արարատ!X41+Կոտայք!X41+Տավուշ!X41+լոռի!X41+Սյունիք!X41+Շիրակ!X41+Շենգավիթ!X41+Մալաթիա!X41+կենտրոն!X41+Գեղարք!X41+Էրեբունի!X41+Ավան!X41+Արմավիր!X41+Արագածոտն!X41+Արաբկիր!X41+Աջափնյակ!X41)</f>
        <v>0</v>
      </c>
      <c r="Y41" s="90">
        <f t="shared" si="1"/>
        <v>23</v>
      </c>
      <c r="Z41" s="88">
        <f>SUM(Հարավ.քաղ!Z41+Հյուսիս.քաղ!Z41+'Երևանի քաղ'!Z41+Արարատ!Z41+Կոտայք!Z41+Տավուշ!Z41+լոռի!Z41+Սյունիք!Z41+Շիրակ!Z41+Շենգավիթ!Z41+Մալաթիա!Z41+կենտրոն!Z41+Գեղարք!Z41+Էրեբունի!Z41+Ավան!Z41+Արմավիր!Z41+Արագածոտն!Z41+Արաբկիր!Z41+Աջափնյակ!Z41)</f>
        <v>5</v>
      </c>
    </row>
    <row r="42" spans="1:26" s="84" customFormat="1">
      <c r="A42" s="86" t="s">
        <v>74</v>
      </c>
      <c r="B42" s="677" t="s">
        <v>75</v>
      </c>
      <c r="C42" s="680"/>
      <c r="D42" s="681"/>
      <c r="E42" s="88">
        <f>SUM(Հարավ.քաղ!E42+Հյուսիս.քաղ!E42+'Երևանի քաղ'!E42+Արարատ!E42+Կոտայք!E42+Տավուշ!E42+լոռի!E42+Սյունիք!E42+Շիրակ!E42+Շենգավիթ!E42+Մալաթիա!E42+կենտրոն!E42+Գեղարք!E42+Էրեբունի!E42+Ավան!E42+Արմավիր!E42+Արագածոտն!E42+Արաբկիր!E42+Աջափնյակ!E42)</f>
        <v>0</v>
      </c>
      <c r="F42" s="88">
        <f>SUM(Հարավ.քաղ!F42+Հյուսիս.քաղ!F42+'Երևանի քաղ'!F42+Արարատ!F42+Կոտայք!F42+Տավուշ!F42+լոռի!F42+Սյունիք!F42+Շիրակ!F42+Շենգավիթ!F42+Մալաթիա!F42+կենտրոն!F42+Գեղարք!F42+Էրեբունի!F42+Ավան!F42+Արմավիր!F42+Արագածոտն!F42+Արաբկիր!F42+Աջափնյակ!F42)</f>
        <v>8</v>
      </c>
      <c r="G42" s="88">
        <f>SUM(Հարավ.քաղ!G42+Հյուսիս.քաղ!G42+'Երևանի քաղ'!G42+Արարատ!G42+Կոտայք!G42+Տավուշ!G42+լոռի!G42+Սյունիք!G42+Շիրակ!G42+Շենգավիթ!G42+Մալաթիա!G42+կենտրոն!G42+Գեղարք!G42+Էրեբունի!G42+Ավան!G42+Արմավիր!G42+Արագածոտն!G42+Արաբկիր!G42+Աջափնյակ!G42)</f>
        <v>7</v>
      </c>
      <c r="H42" s="88">
        <f>SUM(Հարավ.քաղ!H42+Հյուսիս.քաղ!H42+'Երևանի քաղ'!H42+Արարատ!H42+Կոտայք!H42+Տավուշ!H42+լոռի!H42+Սյունիք!H42+Շիրակ!H42+Շենգավիթ!H42+Մալաթիա!H42+կենտրոն!H42+Գեղարք!H42+Էրեբունի!H42+Ավան!H42+Արմավիր!H42+Արագածոտն!H42+Արաբկիր!H42+Աջափնյակ!H42)</f>
        <v>1</v>
      </c>
      <c r="I42" s="88">
        <f>SUM(Հարավ.քաղ!I42+Հյուսիս.քաղ!I42+'Երևանի քաղ'!I42+Արարատ!I42+Կոտայք!I42+Տավուշ!I42+լոռի!I42+Սյունիք!I42+Շիրակ!I42+Շենգավիթ!I42+Մալաթիա!I42+կենտրոն!I42+Գեղարք!I42+Էրեբունի!I42+Ավան!I42+Արմավիր!I42+Արագածոտն!I42+Արաբկիր!I42+Աջափնյակ!I42)</f>
        <v>0</v>
      </c>
      <c r="J42" s="90">
        <f t="shared" si="4"/>
        <v>4</v>
      </c>
      <c r="K42" s="88">
        <f>SUM(Հարավ.քաղ!K42+Հյուսիս.քաղ!K42+'Երևանի քաղ'!K42+Արարատ!K42+Կոտայք!K42+Տավուշ!K42+լոռի!K42+Սյունիք!K42+Շիրակ!K42+Շենգավիթ!K42+Մալաթիա!K42+կենտրոն!K42+Գեղարք!K42+Էրեբունի!K42+Ավան!K42+Արմավիր!K42+Արագածոտն!K42+Արաբկիր!K42+Աջափնյակ!K42)</f>
        <v>3</v>
      </c>
      <c r="L42" s="88">
        <f>SUM(Հարավ.քաղ!L42+Հյուսիս.քաղ!L42+'Երևանի քաղ'!L42+Արարատ!L42+Կոտայք!L42+Տավուշ!L42+լոռի!L42+Սյունիք!L42+Շիրակ!L42+Շենգավիթ!L42+Մալաթիա!L42+կենտրոն!L42+Գեղարք!L42+Էրեբունի!L42+Ավան!L42+Արմավիր!L42+Արագածոտն!L42+Արաբկիր!L42+Աջափնյակ!L42)</f>
        <v>0</v>
      </c>
      <c r="M42" s="88">
        <f>SUM(Հարավ.քաղ!M42+Հյուսիս.քաղ!M42+'Երևանի քաղ'!M42+Արարատ!M42+Կոտայք!M42+Տավուշ!M42+լոռի!M42+Սյունիք!M42+Շիրակ!M42+Շենգավիթ!M42+Մալաթիա!M42+կենտրոն!M42+Գեղարք!M42+Էրեբունի!M42+Ավան!M42+Արմավիր!M42+Արագածոտն!M42+Արաբկիր!M42+Աջափնյակ!M42)</f>
        <v>0</v>
      </c>
      <c r="N42" s="90">
        <f t="shared" si="5"/>
        <v>1</v>
      </c>
      <c r="O42" s="88">
        <f>SUM(Հարավ.քաղ!O42+Հյուսիս.քաղ!O42+'Երևանի քաղ'!O42+Արարատ!O42+Կոտայք!O42+Տավուշ!O42+լոռի!O42+Սյունիք!O42+Շիրակ!O42+Շենգավիթ!O42+Մալաթիա!O42+կենտրոն!O42+Գեղարք!O42+Էրեբունի!O42+Ավան!O42+Արմավիր!O42+Արագածոտն!O42+Արաբկիր!O42+Աջափնյակ!O42)</f>
        <v>0</v>
      </c>
      <c r="P42" s="88">
        <f>SUM(Հարավ.քաղ!P42+Հյուսիս.քաղ!P42+'Երևանի քաղ'!P42+Արարատ!P42+Կոտայք!P42+Տավուշ!P42+լոռի!P42+Սյունիք!P42+Շիրակ!P42+Շենգավիթ!P42+Մալաթիա!P42+կենտրոն!P42+Գեղարք!P42+Էրեբունի!P42+Ավան!P42+Արմավիր!P42+Արագածոտն!P42+Արաբկիր!P42+Աջափնյակ!P42)</f>
        <v>1</v>
      </c>
      <c r="Q42" s="88">
        <f>SUM(Հարավ.քաղ!Q42+Հյուսիս.քաղ!Q42+'Երևանի քաղ'!Q42+Արարատ!Q42+Կոտայք!Q42+Տավուշ!Q42+լոռի!Q42+Սյունիք!Q42+Շիրակ!Q42+Շենգավիթ!Q42+Մալաթիա!Q42+կենտրոն!Q42+Գեղարք!Q42+Էրեբունի!Q42+Ավան!Q42+Արմավիր!Q42+Արագածոտն!Q42+Արաբկիր!Q42+Աջափնյակ!Q42)</f>
        <v>0</v>
      </c>
      <c r="R42" s="88">
        <f>SUM(Հարավ.քաղ!R42+Հյուսիս.քաղ!R42+'Երևանի քաղ'!R42+Արարատ!R42+Կոտայք!R42+Տավուշ!R42+լոռի!R42+Սյունիք!R42+Շիրակ!R42+Շենգավիթ!R42+Մալաթիա!R42+կենտրոն!R42+Գեղարք!R42+Էրեբունի!R42+Ավան!R42+Արմավիր!R42+Արագածոտն!R42+Արաբկիր!R42+Աջափնյակ!R42)</f>
        <v>0</v>
      </c>
      <c r="S42" s="90">
        <f t="shared" si="6"/>
        <v>4</v>
      </c>
      <c r="T42" s="88">
        <f>SUM(Հարավ.քաղ!T42+Հյուսիս.քաղ!T42+'Երևանի քաղ'!T42+Արարատ!T42+Կոտայք!T42+Տավուշ!T42+լոռի!T42+Սյունիք!T42+Շիրակ!T42+Շենգավիթ!T42+Մալաթիա!T42+կենտրոն!T42+Գեղարք!T42+Էրեբունի!T42+Ավան!T42+Արմավիր!T42+Արագածոտն!T42+Արաբկիր!T42+Աջափնյակ!T42)</f>
        <v>2</v>
      </c>
      <c r="U42" s="88">
        <f>SUM(Հարավ.քաղ!U42+Հյուսիս.քաղ!U42+'Երևանի քաղ'!U42+Արարատ!U42+Կոտայք!U42+Տավուշ!U42+լոռի!U42+Սյունիք!U42+Շիրակ!U42+Շենգավիթ!U42+Մալաթիա!U42+կենտրոն!U42+Գեղարք!U42+Էրեբունի!U42+Ավան!U42+Արմավիր!U42+Արագածոտն!U42+Արաբկիր!U42+Աջափնյակ!U42)</f>
        <v>4</v>
      </c>
      <c r="V42" s="88">
        <f>SUM(Հարավ.քաղ!V42+Հյուսիս.քաղ!V42+'Երևանի քաղ'!V42+Արարատ!V42+Կոտայք!V42+Տավուշ!V42+լոռի!V42+Սյունիք!V42+Շիրակ!V42+Շենգավիթ!V42+Մալաթիա!V42+կենտրոն!V42+Գեղարք!V42+Էրեբունի!V42+Ավան!V42+Արմավիր!V42+Արագածոտն!V42+Արաբկիր!V42+Աջափնյակ!V42)</f>
        <v>0</v>
      </c>
      <c r="W42" s="88">
        <f>SUM(Հարավ.քաղ!W42+Հյուսիս.քաղ!W42+'Երևանի քաղ'!W42+Արարատ!W42+Կոտայք!W42+Տավուշ!W42+լոռի!W42+Սյունիք!W42+Շիրակ!W42+Շենգավիթ!W42+Մալաթիա!W42+կենտրոն!W42+Գեղարք!W42+Էրեբունի!W42+Ավան!W42+Արմավիր!W42+Արագածոտն!W42+Արաբկիր!W42+Աջափնյակ!W42)</f>
        <v>0</v>
      </c>
      <c r="X42" s="88">
        <f>SUM(Հարավ.քաղ!X42+Հյուսիս.քաղ!X42+'Երևանի քաղ'!X42+Արարատ!X42+Կոտայք!X42+Տավուշ!X42+լոռի!X42+Սյունիք!X42+Շիրակ!X42+Շենգավիթ!X42+Մալաթիա!X42+կենտրոն!X42+Գեղարք!X42+Էրեբունի!X42+Ավան!X42+Արմավիր!X42+Արագածոտն!X42+Արաբկիր!X42+Աջափնյակ!X42)</f>
        <v>1</v>
      </c>
      <c r="Y42" s="90">
        <f t="shared" si="1"/>
        <v>1</v>
      </c>
      <c r="Z42" s="88">
        <f>SUM(Հարավ.քաղ!Z42+Հյուսիս.քաղ!Z42+'Երևանի քաղ'!Z42+Արարատ!Z42+Կոտայք!Z42+Տավուշ!Z42+լոռի!Z42+Սյունիք!Z42+Շիրակ!Z42+Շենգավիթ!Z42+Մալաթիա!Z42+կենտրոն!Z42+Գեղարք!Z42+Էրեբունի!Z42+Ավան!Z42+Արմավիր!Z42+Արագածոտն!Z42+Արաբկիր!Z42+Աջափնյակ!Z42)</f>
        <v>1</v>
      </c>
    </row>
    <row r="43" spans="1:26" s="84" customFormat="1">
      <c r="A43" s="86" t="s">
        <v>76</v>
      </c>
      <c r="B43" s="677" t="s">
        <v>77</v>
      </c>
      <c r="C43" s="680"/>
      <c r="D43" s="681"/>
      <c r="E43" s="88">
        <f>SUM(Հարավ.քաղ!E43+Հյուսիս.քաղ!E43+'Երևանի քաղ'!E43+Արարատ!E43+Կոտայք!E43+Տավուշ!E43+լոռի!E43+Սյունիք!E43+Շիրակ!E43+Շենգավիթ!E43+Մալաթիա!E43+կենտրոն!E43+Գեղարք!E43+Էրեբունի!E43+Ավան!E43+Արմավիր!E43+Արագածոտն!E43+Արաբկիր!E43+Աջափնյակ!E43)</f>
        <v>173</v>
      </c>
      <c r="F43" s="88">
        <f>SUM(Հարավ.քաղ!F43+Հյուսիս.քաղ!F43+'Երևանի քաղ'!F43+Արարատ!F43+Կոտայք!F43+Տավուշ!F43+լոռի!F43+Սյունիք!F43+Շիրակ!F43+Շենգավիթ!F43+Մալաթիա!F43+կենտրոն!F43+Գեղարք!F43+Էրեբունի!F43+Ավան!F43+Արմավիր!F43+Արագածոտն!F43+Արաբկիր!F43+Աջափնյակ!F43)</f>
        <v>318</v>
      </c>
      <c r="G43" s="88">
        <f>SUM(Հարավ.քաղ!G43+Հյուսիս.քաղ!G43+'Երևանի քաղ'!G43+Արարատ!G43+Կոտայք!G43+Տավուշ!G43+լոռի!G43+Սյունիք!G43+Շիրակ!G43+Շենգավիթ!G43+Մալաթիա!G43+կենտրոն!G43+Գեղարք!G43+Էրեբունի!G43+Ավան!G43+Արմավիր!G43+Արագածոտն!G43+Արաբկիր!G43+Աջափնյակ!G43)</f>
        <v>279</v>
      </c>
      <c r="H43" s="88">
        <f>SUM(Հարավ.քաղ!H43+Հյուսիս.քաղ!H43+'Երևանի քաղ'!H43+Արարատ!H43+Կոտայք!H43+Տավուշ!H43+լոռի!H43+Սյունիք!H43+Շիրակ!H43+Շենգավիթ!H43+Մալաթիա!H43+կենտրոն!H43+Գեղարք!H43+Էրեբունի!H43+Ավան!H43+Արմավիր!H43+Արագածոտն!H43+Արաբկիր!H43+Աջափնյակ!H43)</f>
        <v>39</v>
      </c>
      <c r="I43" s="88">
        <f>SUM(Հարավ.քաղ!I43+Հյուսիս.քաղ!I43+'Երևանի քաղ'!I43+Արարատ!I43+Կոտայք!I43+Տավուշ!I43+լոռի!I43+Սյունիք!I43+Շիրակ!I43+Շենգավիթ!I43+Մալաթիա!I43+կենտրոն!I43+Գեղարք!I43+Էրեբունի!I43+Ավան!I43+Արմավիր!I43+Արագածոտն!I43+Արաբկիր!I43+Աջափնյակ!I43)</f>
        <v>1</v>
      </c>
      <c r="J43" s="90">
        <f t="shared" si="4"/>
        <v>155</v>
      </c>
      <c r="K43" s="88">
        <f>SUM(Հարավ.քաղ!K43+Հյուսիս.քաղ!K43+'Երևանի քաղ'!K43+Արարատ!K43+Կոտայք!K43+Տավուշ!K43+լոռի!K43+Սյունիք!K43+Շիրակ!K43+Շենգավիթ!K43+Մալաթիա!K43+կենտրոն!K43+Գեղարք!K43+Էրեբունի!K43+Ավան!K43+Արմավիր!K43+Արագածոտն!K43+Արաբկիր!K43+Աջափնյակ!K43)</f>
        <v>46</v>
      </c>
      <c r="L43" s="88">
        <f>SUM(Հարավ.քաղ!L43+Հյուսիս.քաղ!L43+'Երևանի քաղ'!L43+Արարատ!L43+Կոտայք!L43+Տավուշ!L43+լոռի!L43+Սյունիք!L43+Շիրակ!L43+Շենգավիթ!L43+Մալաթիա!L43+կենտրոն!L43+Գեղարք!L43+Էրեբունի!L43+Ավան!L43+Արմավիր!L43+Արագածոտն!L43+Արաբկիր!L43+Աջափնյակ!L43)</f>
        <v>10</v>
      </c>
      <c r="M43" s="88">
        <f>SUM(Հարավ.քաղ!M43+Հյուսիս.քաղ!M43+'Երևանի քաղ'!M43+Արարատ!M43+Կոտայք!M43+Տավուշ!M43+լոռի!M43+Սյունիք!M43+Շիրակ!M43+Շենգավիթ!M43+Մալաթիա!M43+կենտրոն!M43+Գեղարք!M43+Էրեբունի!M43+Ավան!M43+Արմավիր!M43+Արագածոտն!M43+Արաբկիր!M43+Աջափնյակ!M43)</f>
        <v>56</v>
      </c>
      <c r="N43" s="90">
        <f t="shared" si="5"/>
        <v>43</v>
      </c>
      <c r="O43" s="88">
        <f>SUM(Հարավ.քաղ!O43+Հյուսիս.քաղ!O43+'Երևանի քաղ'!O43+Արարատ!O43+Կոտայք!O43+Տավուշ!O43+լոռի!O43+Սյունիք!O43+Շիրակ!O43+Շենգավիթ!O43+Մալաթիա!O43+կենտրոն!O43+Գեղարք!O43+Էրեբունի!O43+Ավան!O43+Արմավիր!O43+Արագածոտն!O43+Արաբկիր!O43+Աջափնյակ!O43)</f>
        <v>4</v>
      </c>
      <c r="P43" s="88">
        <f>SUM(Հարավ.քաղ!P43+Հյուսիս.քաղ!P43+'Երևանի քաղ'!P43+Արարատ!P43+Կոտայք!P43+Տավուշ!P43+լոռի!P43+Սյունիք!P43+Շիրակ!P43+Շենգավիթ!P43+Մալաթիա!P43+կենտրոն!P43+Գեղարք!P43+Էրեբունի!P43+Ավան!P43+Արմավիր!P43+Արագածոտն!P43+Արաբկիր!P43+Աջափնյակ!P43)</f>
        <v>35</v>
      </c>
      <c r="Q43" s="88">
        <f>SUM(Հարավ.քաղ!Q43+Հյուսիս.քաղ!Q43+'Երևանի քաղ'!Q43+Արարատ!Q43+Կոտայք!Q43+Տավուշ!Q43+լոռի!Q43+Սյունիք!Q43+Շիրակ!Q43+Շենգավիթ!Q43+Մալաթիա!Q43+կենտրոն!Q43+Գեղարք!Q43+Էրեբունի!Q43+Ավան!Q43+Արմավիր!Q43+Արագածոտն!Q43+Արաբկիր!Q43+Աջափնյակ!Q43)</f>
        <v>4</v>
      </c>
      <c r="R43" s="88">
        <f>SUM(Հարավ.քաղ!R43+Հյուսիս.քաղ!R43+'Երևանի քաղ'!R43+Արարատ!R43+Կոտայք!R43+Տավուշ!R43+լոռի!R43+Սյունիք!R43+Շիրակ!R43+Շենգավիթ!R43+Մալաթիա!R43+կենտրոն!R43+Գեղարք!R43+Էրեբունի!R43+Ավան!R43+Արմավիր!R43+Արագածոտն!R43+Արաբկիր!R43+Աջափնյակ!R43)</f>
        <v>1</v>
      </c>
      <c r="S43" s="90">
        <f t="shared" si="6"/>
        <v>156</v>
      </c>
      <c r="T43" s="88">
        <f>SUM(Հարավ.քաղ!T43+Հյուսիս.քաղ!T43+'Երևանի քաղ'!T43+Արարատ!T43+Կոտայք!T43+Տավուշ!T43+լոռի!T43+Սյունիք!T43+Շիրակ!T43+Շենգավիթ!T43+Մալաթիա!T43+կենտրոն!T43+Գեղարք!T43+Էրեբունի!T43+Ավան!T43+Արմավիր!T43+Արագածոտն!T43+Արաբկիր!T43+Աջափնյակ!T43)</f>
        <v>142</v>
      </c>
      <c r="U43" s="88">
        <f>SUM(Հարավ.քաղ!U43+Հյուսիս.քաղ!U43+'Երևանի քաղ'!U43+Արարատ!U43+Կոտայք!U43+Տավուշ!U43+լոռի!U43+Սյունիք!U43+Շիրակ!U43+Շենգավիթ!U43+Մալաթիա!U43+կենտրոն!U43+Գեղարք!U43+Էրեբունի!U43+Ավան!U43+Արմավիր!U43+Արագածոտն!U43+Արաբկիր!U43+Աջափնյակ!U43)</f>
        <v>61</v>
      </c>
      <c r="V43" s="88">
        <f>SUM(Հարավ.քաղ!V43+Հյուսիս.քաղ!V43+'Երևանի քաղ'!V43+Արարատ!V43+Կոտայք!V43+Տավուշ!V43+լոռի!V43+Սյունիք!V43+Շիրակ!V43+Շենգավիթ!V43+Մալաթիա!V43+կենտրոն!V43+Գեղարք!V43+Էրեբունի!V43+Ավան!V43+Արմավիր!V43+Արագածոտն!V43+Արաբկիր!V43+Աջափնյակ!V43)</f>
        <v>59</v>
      </c>
      <c r="W43" s="88">
        <f>SUM(Հարավ.քաղ!W43+Հյուսիս.քաղ!W43+'Երևանի քաղ'!W43+Արարատ!W43+Կոտայք!W43+Տավուշ!W43+լոռի!W43+Սյունիք!W43+Շիրակ!W43+Շենգավիթ!W43+Մալաթիա!W43+կենտրոն!W43+Գեղարք!W43+Էրեբունի!W43+Ավան!W43+Արմավիր!W43+Արագածոտն!W43+Արաբկիր!W43+Աջափնյակ!W43)</f>
        <v>1</v>
      </c>
      <c r="X43" s="88">
        <f>SUM(Հարավ.քաղ!X43+Հյուսիս.քաղ!X43+'Երևանի քաղ'!X43+Արարատ!X43+Կոտայք!X43+Տավուշ!X43+լոռի!X43+Սյունիք!X43+Շիրակ!X43+Շենգավիթ!X43+Մալաթիա!X43+կենտրոն!X43+Գեղարք!X43+Էրեբունի!X43+Ավան!X43+Արմավիր!X43+Արագածոտն!X43+Արաբկիր!X43+Աջափնյակ!X43)</f>
        <v>2</v>
      </c>
      <c r="Y43" s="90">
        <f t="shared" si="1"/>
        <v>154</v>
      </c>
      <c r="Z43" s="88">
        <f>SUM(Հարավ.քաղ!Z43+Հյուսիս.քաղ!Z43+'Երևանի քաղ'!Z43+Արարատ!Z43+Կոտայք!Z43+Տավուշ!Z43+լոռի!Z43+Սյունիք!Z43+Շիրակ!Z43+Շենգավիթ!Z43+Մալաթիա!Z43+կենտրոն!Z43+Գեղարք!Z43+Էրեբունի!Z43+Ավան!Z43+Արմավիր!Z43+Արագածոտն!Z43+Արաբկիր!Z43+Աջափնյակ!Z43)</f>
        <v>34</v>
      </c>
    </row>
    <row r="44" spans="1:26" s="84" customFormat="1">
      <c r="A44" s="86" t="s">
        <v>78</v>
      </c>
      <c r="B44" s="677" t="s">
        <v>79</v>
      </c>
      <c r="C44" s="680"/>
      <c r="D44" s="681"/>
      <c r="E44" s="88">
        <f>SUM(Հարավ.քաղ!E44+Հյուսիս.քաղ!E44+'Երևանի քաղ'!E44+Արարատ!E44+Կոտայք!E44+Տավուշ!E44+լոռի!E44+Սյունիք!E44+Շիրակ!E44+Շենգավիթ!E44+Մալաթիա!E44+կենտրոն!E44+Գեղարք!E44+Էրեբունի!E44+Ավան!E44+Արմավիր!E44+Արագածոտն!E44+Արաբկիր!E44+Աջափնյակ!E44)</f>
        <v>19</v>
      </c>
      <c r="F44" s="88">
        <f>SUM(Հարավ.քաղ!F44+Հյուսիս.քաղ!F44+'Երևանի քաղ'!F44+Արարատ!F44+Կոտայք!F44+Տավուշ!F44+լոռի!F44+Սյունիք!F44+Շիրակ!F44+Շենգավիթ!F44+Մալաթիա!F44+կենտրոն!F44+Գեղարք!F44+Էրեբունի!F44+Ավան!F44+Արմավիր!F44+Արագածոտն!F44+Արաբկիր!F44+Աջափնյակ!F44)</f>
        <v>61</v>
      </c>
      <c r="G44" s="88">
        <f>SUM(Հարավ.քաղ!G44+Հյուսիս.քաղ!G44+'Երևանի քաղ'!G44+Արարատ!G44+Կոտայք!G44+Տավուշ!G44+լոռի!G44+Սյունիք!G44+Շիրակ!G44+Շենգավիթ!G44+Մալաթիա!G44+կենտրոն!G44+Գեղարք!G44+Էրեբունի!G44+Ավան!G44+Արմավիր!G44+Արագածոտն!G44+Արաբկիր!G44+Աջափնյակ!G44)</f>
        <v>55</v>
      </c>
      <c r="H44" s="88">
        <f>SUM(Հարավ.քաղ!H44+Հյուսիս.քաղ!H44+'Երևանի քաղ'!H44+Արարատ!H44+Կոտայք!H44+Տավուշ!H44+լոռի!H44+Սյունիք!H44+Շիրակ!H44+Շենգավիթ!H44+Մալաթիա!H44+կենտրոն!H44+Գեղարք!H44+Էրեբունի!H44+Ավան!H44+Արմավիր!H44+Արագածոտն!H44+Արաբկիր!H44+Աջափնյակ!H44)</f>
        <v>6</v>
      </c>
      <c r="I44" s="88">
        <f>SUM(Հարավ.քաղ!I44+Հյուսիս.քաղ!I44+'Երևանի քաղ'!I44+Արարատ!I44+Կոտայք!I44+Տավուշ!I44+լոռի!I44+Սյունիք!I44+Շիրակ!I44+Շենգավիթ!I44+Մալաթիա!I44+կենտրոն!I44+Գեղարք!I44+Էրեբունի!I44+Ավան!I44+Արմավիր!I44+Արագածոտն!I44+Արաբկիր!I44+Աջափնյակ!I44)</f>
        <v>0</v>
      </c>
      <c r="J44" s="90">
        <f t="shared" si="4"/>
        <v>56</v>
      </c>
      <c r="K44" s="88">
        <f>SUM(Հարավ.քաղ!K44+Հյուսիս.քաղ!K44+'Երևանի քաղ'!K44+Արարատ!K44+Կոտայք!K44+Տավուշ!K44+լոռի!K44+Սյունիք!K44+Շիրակ!K44+Շենգավիթ!K44+Մալաթիա!K44+կենտրոն!K44+Գեղարք!K44+Էրեբունի!K44+Ավան!K44+Արմավիր!K44+Արագածոտն!K44+Արաբկիր!K44+Աջափնյակ!K44)</f>
        <v>36</v>
      </c>
      <c r="L44" s="88">
        <f>SUM(Հարավ.քաղ!L44+Հյուսիս.քաղ!L44+'Երևանի քաղ'!L44+Արարատ!L44+Կոտայք!L44+Տավուշ!L44+լոռի!L44+Սյունիք!L44+Շիրակ!L44+Շենգավիթ!L44+Մալաթիա!L44+կենտրոն!L44+Գեղարք!L44+Էրեբունի!L44+Ավան!L44+Արմավիր!L44+Արագածոտն!L44+Արաբկիր!L44+Աջափնյակ!L44)</f>
        <v>3</v>
      </c>
      <c r="M44" s="88">
        <f>SUM(Հարավ.քաղ!M44+Հյուսիս.քաղ!M44+'Երևանի քաղ'!M44+Արարատ!M44+Կոտայք!M44+Տավուշ!M44+լոռի!M44+Սյունիք!M44+Շիրակ!M44+Շենգավիթ!M44+Մալաթիա!M44+կենտրոն!M44+Գեղարք!M44+Էրեբունի!M44+Ավան!M44+Արմավիր!M44+Արագածոտն!M44+Արաբկիր!M44+Աջափնյակ!M44)</f>
        <v>8</v>
      </c>
      <c r="N44" s="90">
        <f t="shared" si="5"/>
        <v>9</v>
      </c>
      <c r="O44" s="88">
        <f>SUM(Հարավ.քաղ!O44+Հյուսիս.քաղ!O44+'Երևանի քաղ'!O44+Արարատ!O44+Կոտայք!O44+Տավուշ!O44+լոռի!O44+Սյունիք!O44+Շիրակ!O44+Շենգավիթ!O44+Մալաթիա!O44+կենտրոն!O44+Գեղարք!O44+Էրեբունի!O44+Ավան!O44+Արմավիր!O44+Արագածոտն!O44+Արաբկիր!O44+Աջափնյակ!O44)</f>
        <v>3</v>
      </c>
      <c r="P44" s="88">
        <f>SUM(Հարավ.քաղ!P44+Հյուսիս.քաղ!P44+'Երևանի քաղ'!P44+Արարատ!P44+Կոտայք!P44+Տավուշ!P44+լոռի!P44+Սյունիք!P44+Շիրակ!P44+Շենգավիթ!P44+Մալաթիա!P44+կենտրոն!P44+Գեղարք!P44+Էրեբունի!P44+Ավան!P44+Արմավիր!P44+Արագածոտն!P44+Արաբկիր!P44+Աջափնյակ!P44)</f>
        <v>3</v>
      </c>
      <c r="Q44" s="88">
        <f>SUM(Հարավ.քաղ!Q44+Հյուսիս.քաղ!Q44+'Երևանի քաղ'!Q44+Արարատ!Q44+Կոտայք!Q44+Տավուշ!Q44+լոռի!Q44+Սյունիք!Q44+Շիրակ!Q44+Շենգավիթ!Q44+Մալաթիա!Q44+կենտրոն!Q44+Գեղարք!Q44+Էրեբունի!Q44+Ավան!Q44+Արմավիր!Q44+Արագածոտն!Q44+Արաբկիր!Q44+Աջափնյակ!Q44)</f>
        <v>3</v>
      </c>
      <c r="R44" s="88">
        <f>SUM(Հարավ.քաղ!R44+Հյուսիս.քաղ!R44+'Երևանի քաղ'!R44+Արարատ!R44+Կոտայք!R44+Տավուշ!R44+լոռի!R44+Սյունիք!R44+Շիրակ!R44+Շենգավիթ!R44+Մալաթիա!R44+կենտրոն!R44+Գեղարք!R44+Էրեբունի!R44+Ավան!R44+Արմավիր!R44+Արագածոտն!R44+Արաբկիր!R44+Աջափնյակ!R44)</f>
        <v>1</v>
      </c>
      <c r="S44" s="90">
        <f t="shared" si="6"/>
        <v>57</v>
      </c>
      <c r="T44" s="88">
        <f>SUM(Հարավ.քաղ!T44+Հյուսիս.քաղ!T44+'Երևանի քաղ'!T44+Արարատ!T44+Կոտայք!T44+Տավուշ!T44+լոռի!T44+Սյունիք!T44+Շիրակ!T44+Շենգավիթ!T44+Մալաթիա!T44+կենտրոն!T44+Գեղարք!T44+Էրեբունի!T44+Ավան!T44+Արմավիր!T44+Արագածոտն!T44+Արաբկիր!T44+Աջափնյակ!T44)</f>
        <v>2</v>
      </c>
      <c r="U44" s="88">
        <f>SUM(Հարավ.քաղ!U44+Հյուսիս.քաղ!U44+'Երևանի քաղ'!U44+Արարատ!U44+Կոտայք!U44+Տավուշ!U44+լոռի!U44+Սյունիք!U44+Շիրակ!U44+Շենգավիթ!U44+Մալաթիա!U44+կենտրոն!U44+Գեղարք!U44+Էրեբունի!U44+Ավան!U44+Արմավիր!U44+Արագածոտն!U44+Արաբկիր!U44+Աջափնյակ!U44)</f>
        <v>38</v>
      </c>
      <c r="V44" s="88">
        <f>SUM(Հարավ.քաղ!V44+Հյուսիս.քաղ!V44+'Երևանի քաղ'!V44+Արարատ!V44+Կոտայք!V44+Տավուշ!V44+լոռի!V44+Սյունիք!V44+Շիրակ!V44+Շենգավիթ!V44+Մալաթիա!V44+կենտրոն!V44+Գեղարք!V44+Էրեբունի!V44+Ավան!V44+Արմավիր!V44+Արագածոտն!V44+Արաբկիր!V44+Աջափնյակ!V44)</f>
        <v>9</v>
      </c>
      <c r="W44" s="88">
        <f>SUM(Հարավ.քաղ!W44+Հյուսիս.քաղ!W44+'Երևանի քաղ'!W44+Արարատ!W44+Կոտայք!W44+Տավուշ!W44+լոռի!W44+Սյունիք!W44+Շիրակ!W44+Շենգավիթ!W44+Մալաթիա!W44+կենտրոն!W44+Գեղարք!W44+Էրեբունի!W44+Ավան!W44+Արմավիր!W44+Արագածոտն!W44+Արաբկիր!W44+Աջափնյակ!W44)</f>
        <v>0</v>
      </c>
      <c r="X44" s="88">
        <f>SUM(Հարավ.քաղ!X44+Հյուսիս.քաղ!X44+'Երևանի քաղ'!X44+Արարատ!X44+Կոտայք!X44+Տավուշ!X44+լոռի!X44+Սյունիք!X44+Շիրակ!X44+Շենգավիթ!X44+Մալաթիա!X44+կենտրոն!X44+Գեղարք!X44+Էրեբունի!X44+Ավան!X44+Արմավիր!X44+Արագածոտն!X44+Արաբկիր!X44+Աջափնյակ!X44)</f>
        <v>0</v>
      </c>
      <c r="Y44" s="90">
        <f t="shared" si="1"/>
        <v>15</v>
      </c>
      <c r="Z44" s="88">
        <f>SUM(Հարավ.քաղ!Z44+Հյուսիս.քաղ!Z44+'Երևանի քաղ'!Z44+Արարատ!Z44+Կոտայք!Z44+Տավուշ!Z44+լոռի!Z44+Սյունիք!Z44+Շիրակ!Z44+Շենգավիթ!Z44+Մալաթիա!Z44+կենտրոն!Z44+Գեղարք!Z44+Էրեբունի!Z44+Ավան!Z44+Արմավիր!Z44+Արագածոտն!Z44+Արաբկիր!Z44+Աջափնյակ!Z44)</f>
        <v>5</v>
      </c>
    </row>
    <row r="45" spans="1:26" s="84" customFormat="1">
      <c r="A45" s="86" t="s">
        <v>80</v>
      </c>
      <c r="B45" s="677" t="s">
        <v>81</v>
      </c>
      <c r="C45" s="680"/>
      <c r="D45" s="681"/>
      <c r="E45" s="88">
        <f>SUM(Հարավ.քաղ!E45+Հյուսիս.քաղ!E45+'Երևանի քաղ'!E45+Արարատ!E45+Կոտայք!E45+Տավուշ!E45+լոռի!E45+Սյունիք!E45+Շիրակ!E45+Շենգավիթ!E45+Մալաթիա!E45+կենտրոն!E45+Գեղարք!E45+Էրեբունի!E45+Ավան!E45+Արմավիր!E45+Արագածոտն!E45+Արաբկիր!E45+Աջափնյակ!E45)</f>
        <v>2</v>
      </c>
      <c r="F45" s="88">
        <f>SUM(Հարավ.քաղ!F45+Հյուսիս.քաղ!F45+'Երևանի քաղ'!F45+Արարատ!F45+Կոտայք!F45+Տավուշ!F45+լոռի!F45+Սյունիք!F45+Շիրակ!F45+Շենգավիթ!F45+Մալաթիա!F45+կենտրոն!F45+Գեղարք!F45+Էրեբունի!F45+Ավան!F45+Արմավիր!F45+Արագածոտն!F45+Արաբկիր!F45+Աջափնյակ!F45)</f>
        <v>3</v>
      </c>
      <c r="G45" s="88">
        <f>SUM(Հարավ.քաղ!G45+Հյուսիս.քաղ!G45+'Երևանի քաղ'!G45+Արարատ!G45+Կոտայք!G45+Տավուշ!G45+լոռի!G45+Սյունիք!G45+Շիրակ!G45+Շենգավիթ!G45+Մալաթիա!G45+կենտրոն!G45+Գեղարք!G45+Էրեբունի!G45+Ավան!G45+Արմավիր!G45+Արագածոտն!G45+Արաբկիր!G45+Աջափնյակ!G45)</f>
        <v>3</v>
      </c>
      <c r="H45" s="88">
        <f>SUM(Հարավ.քաղ!H45+Հյուսիս.քաղ!H45+'Երևանի քաղ'!H45+Արարատ!H45+Կոտայք!H45+Տավուշ!H45+լոռի!H45+Սյունիք!H45+Շիրակ!H45+Շենգավիթ!H45+Մալաթիա!H45+կենտրոն!H45+Գեղարք!H45+Էրեբունի!H45+Ավան!H45+Արմավիր!H45+Արագածոտն!H45+Արաբկիր!H45+Աջափնյակ!H45)</f>
        <v>0</v>
      </c>
      <c r="I45" s="88">
        <f>SUM(Հարավ.քաղ!I45+Հյուսիս.քաղ!I45+'Երևանի քաղ'!I45+Արարատ!I45+Կոտայք!I45+Տավուշ!I45+լոռի!I45+Սյունիք!I45+Շիրակ!I45+Շենգավիթ!I45+Մալաթիա!I45+կենտրոն!I45+Գեղարք!I45+Էրեբունի!I45+Ավան!I45+Արմավիր!I45+Արագածոտն!I45+Արաբկիր!I45+Աջափնյակ!I45)</f>
        <v>0</v>
      </c>
      <c r="J45" s="90">
        <f t="shared" si="4"/>
        <v>2</v>
      </c>
      <c r="K45" s="88">
        <f>SUM(Հարավ.քաղ!K45+Հյուսիս.քաղ!K45+'Երևանի քաղ'!K45+Արարատ!K45+Կոտայք!K45+Տավուշ!K45+լոռի!K45+Սյունիք!K45+Շիրակ!K45+Շենգավիթ!K45+Մալաթիա!K45+կենտրոն!K45+Գեղարք!K45+Էրեբունի!K45+Ավան!K45+Արմավիր!K45+Արագածոտն!K45+Արաբկիր!K45+Աջափնյակ!K45)</f>
        <v>1</v>
      </c>
      <c r="L45" s="88">
        <f>SUM(Հարավ.քաղ!L45+Հյուսիս.քաղ!L45+'Երևանի քաղ'!L45+Արարատ!L45+Կոտայք!L45+Տավուշ!L45+լոռի!L45+Սյունիք!L45+Շիրակ!L45+Շենգավիթ!L45+Մալաթիա!L45+կենտրոն!L45+Գեղարք!L45+Էրեբունի!L45+Ավան!L45+Արմավիր!L45+Արագածոտն!L45+Արաբկիր!L45+Աջափնյակ!L45)</f>
        <v>0</v>
      </c>
      <c r="M45" s="88">
        <f>SUM(Հարավ.քաղ!M45+Հյուսիս.քաղ!M45+'Երևանի քաղ'!M45+Արարատ!M45+Կոտայք!M45+Տավուշ!M45+լոռի!M45+Սյունիք!M45+Շիրակ!M45+Շենգավիթ!M45+Մալաթիա!M45+կենտրոն!M45+Գեղարք!M45+Էրեբունի!M45+Ավան!M45+Արմավիր!M45+Արագածոտն!M45+Արաբկիր!M45+Աջափնյակ!M45)</f>
        <v>1</v>
      </c>
      <c r="N45" s="90">
        <f t="shared" si="5"/>
        <v>0</v>
      </c>
      <c r="O45" s="88">
        <f>SUM(Հարավ.քաղ!O45+Հյուսիս.քաղ!O45+'Երևանի քաղ'!O45+Արարատ!O45+Կոտայք!O45+Տավուշ!O45+լոռի!O45+Սյունիք!O45+Շիրակ!O45+Շենգավիթ!O45+Մալաթիա!O45+կենտրոն!O45+Գեղարք!O45+Էրեբունի!O45+Ավան!O45+Արմավիր!O45+Արագածոտն!O45+Արաբկիր!O45+Աջափնյակ!O45)</f>
        <v>0</v>
      </c>
      <c r="P45" s="88">
        <f>SUM(Հարավ.քաղ!P45+Հյուսիս.քաղ!P45+'Երևանի քաղ'!P45+Արարատ!P45+Կոտայք!P45+Տավուշ!P45+լոռի!P45+Սյունիք!P45+Շիրակ!P45+Շենգավիթ!P45+Մալաթիա!P45+կենտրոն!P45+Գեղարք!P45+Էրեբունի!P45+Ավան!P45+Արմավիր!P45+Արագածոտն!P45+Արաբկիր!P45+Աջափնյակ!P45)</f>
        <v>0</v>
      </c>
      <c r="Q45" s="88">
        <f>SUM(Հարավ.քաղ!Q45+Հյուսիս.քաղ!Q45+'Երևանի քաղ'!Q45+Արարատ!Q45+Կոտայք!Q45+Տավուշ!Q45+լոռի!Q45+Սյունիք!Q45+Շիրակ!Q45+Շենգավիթ!Q45+Մալաթիա!Q45+կենտրոն!Q45+Գեղարք!Q45+Էրեբունի!Q45+Ավան!Q45+Արմավիր!Q45+Արագածոտն!Q45+Արաբկիր!Q45+Աջափնյակ!Q45)</f>
        <v>0</v>
      </c>
      <c r="R45" s="88">
        <f>SUM(Հարավ.քաղ!R45+Հյուսիս.քաղ!R45+'Երևանի քաղ'!R45+Արարատ!R45+Կոտայք!R45+Տավուշ!R45+լոռի!R45+Սյունիք!R45+Շիրակ!R45+Շենգավիթ!R45+Մալաթիա!R45+կենտրոն!R45+Գեղարք!R45+Էրեբունի!R45+Ավան!R45+Արմավիր!R45+Արագածոտն!R45+Արաբկիր!R45+Աջափնյակ!R45)</f>
        <v>0</v>
      </c>
      <c r="S45" s="90">
        <f t="shared" si="6"/>
        <v>2</v>
      </c>
      <c r="T45" s="88">
        <f>SUM(Հարավ.քաղ!T45+Հյուսիս.քաղ!T45+'Երևանի քաղ'!T45+Արարատ!T45+Կոտայք!T45+Տավուշ!T45+լոռի!T45+Սյունիք!T45+Շիրակ!T45+Շենգավիթ!T45+Մալաթիա!T45+կենտրոն!T45+Գեղարք!T45+Էրեբունի!T45+Ավան!T45+Արմավիր!T45+Արագածոտն!T45+Արաբկիր!T45+Աջափնյակ!T45)</f>
        <v>1</v>
      </c>
      <c r="U45" s="88">
        <f>SUM(Հարավ.քաղ!U45+Հյուսիս.քաղ!U45+'Երևանի քաղ'!U45+Արարատ!U45+Կոտայք!U45+Տավուշ!U45+լոռի!U45+Սյունիք!U45+Շիրակ!U45+Շենգավիթ!U45+Մալաթիա!U45+կենտրոն!U45+Գեղարք!U45+Էրեբունի!U45+Ավան!U45+Արմավիր!U45+Արագածոտն!U45+Արաբկիր!U45+Աջափնյակ!U45)</f>
        <v>0</v>
      </c>
      <c r="V45" s="88">
        <f>SUM(Հարավ.քաղ!V45+Հյուսիս.քաղ!V45+'Երևանի քաղ'!V45+Արարատ!V45+Կոտայք!V45+Տավուշ!V45+լոռի!V45+Սյունիք!V45+Շիրակ!V45+Շենգավիթ!V45+Մալաթիա!V45+կենտրոն!V45+Գեղարք!V45+Էրեբունի!V45+Ավան!V45+Արմավիր!V45+Արագածոտն!V45+Արաբկիր!V45+Աջափնյակ!V45)</f>
        <v>0</v>
      </c>
      <c r="W45" s="88">
        <f>SUM(Հարավ.քաղ!W45+Հյուսիս.քաղ!W45+'Երևանի քաղ'!W45+Արարատ!W45+Կոտայք!W45+Տավուշ!W45+լոռի!W45+Սյունիք!W45+Շիրակ!W45+Շենգավիթ!W45+Մալաթիա!W45+կենտրոն!W45+Գեղարք!W45+Էրեբունի!W45+Ավան!W45+Արմավիր!W45+Արագածոտն!W45+Արաբկիր!W45+Աջափնյակ!W45)</f>
        <v>0</v>
      </c>
      <c r="X45" s="88">
        <f>SUM(Հարավ.քաղ!X45+Հյուսիս.քաղ!X45+'Երևանի քաղ'!X45+Արարատ!X45+Կոտայք!X45+Տավուշ!X45+լոռի!X45+Սյունիք!X45+Շիրակ!X45+Շենգավիթ!X45+Մալաթիա!X45+կենտրոն!X45+Գեղարք!X45+Էրեբունի!X45+Ավան!X45+Արմավիր!X45+Արագածոտն!X45+Արաբկիր!X45+Աջափնյակ!X45)</f>
        <v>0</v>
      </c>
      <c r="Y45" s="90">
        <f t="shared" si="1"/>
        <v>2</v>
      </c>
      <c r="Z45" s="88">
        <f>SUM(Հարավ.քաղ!Z45+Հյուսիս.քաղ!Z45+'Երևանի քաղ'!Z45+Արարատ!Z45+Կոտայք!Z45+Տավուշ!Z45+լոռի!Z45+Սյունիք!Z45+Շիրակ!Z45+Շենգավիթ!Z45+Մալաթիա!Z45+կենտրոն!Z45+Գեղարք!Z45+Էրեբունի!Z45+Ավան!Z45+Արմավիր!Z45+Արագածոտն!Z45+Արաբկիր!Z45+Աջափնյակ!Z45)</f>
        <v>1</v>
      </c>
    </row>
    <row r="46" spans="1:26" s="84" customFormat="1">
      <c r="A46" s="86" t="s">
        <v>82</v>
      </c>
      <c r="B46" s="677" t="s">
        <v>83</v>
      </c>
      <c r="C46" s="680"/>
      <c r="D46" s="681"/>
      <c r="E46" s="88">
        <f>SUM(Հարավ.քաղ!E46+Հյուսիս.քաղ!E46+'Երևանի քաղ'!E46+Արարատ!E46+Կոտայք!E46+Տավուշ!E46+լոռի!E46+Սյունիք!E46+Շիրակ!E46+Շենգավիթ!E46+Մալաթիա!E46+կենտրոն!E46+Գեղարք!E46+Էրեբունի!E46+Ավան!E46+Արմավիր!E46+Արագածոտն!E46+Արաբկիր!E46+Աջափնյակ!E46)</f>
        <v>109</v>
      </c>
      <c r="F46" s="88">
        <f>SUM(Հարավ.քաղ!F46+Հյուսիս.քաղ!F46+'Երևանի քաղ'!F46+Արարատ!F46+Կոտայք!F46+Տավուշ!F46+լոռի!F46+Սյունիք!F46+Շիրակ!F46+Շենգավիթ!F46+Մալաթիա!F46+կենտրոն!F46+Գեղարք!F46+Էրեբունի!F46+Ավան!F46+Արմավիր!F46+Արագածոտն!F46+Արաբկիր!F46+Աջափնյակ!F46)</f>
        <v>464</v>
      </c>
      <c r="G46" s="88">
        <f>SUM(Հարավ.քաղ!G46+Հյուսիս.քաղ!G46+'Երևանի քաղ'!G46+Արարատ!G46+Կոտայք!G46+Տավուշ!G46+լոռի!G46+Սյունիք!G46+Շիրակ!G46+Շենգավիթ!G46+Մալաթիա!G46+կենտրոն!G46+Գեղարք!G46+Էրեբունի!G46+Ավան!G46+Արմավիր!G46+Արագածոտն!G46+Արաբկիր!G46+Աջափնյակ!G46)</f>
        <v>427</v>
      </c>
      <c r="H46" s="88">
        <f>SUM(Հարավ.քաղ!H46+Հյուսիս.քաղ!H46+'Երևանի քաղ'!H46+Արարատ!H46+Կոտայք!H46+Տավուշ!H46+լոռի!H46+Սյունիք!H46+Շիրակ!H46+Շենգավիթ!H46+Մալաթիա!H46+կենտրոն!H46+Գեղարք!H46+Էրեբունի!H46+Ավան!H46+Արմավիր!H46+Արագածոտն!H46+Արաբկիր!H46+Աջափնյակ!H46)</f>
        <v>38</v>
      </c>
      <c r="I46" s="88">
        <f>SUM(Հարավ.քաղ!I46+Հյուսիս.քաղ!I46+'Երևանի քաղ'!I46+Արարատ!I46+Կոտայք!I46+Տավուշ!I46+լոռի!I46+Սյունիք!I46+Շիրակ!I46+Շենգավիթ!I46+Մալաթիա!I46+կենտրոն!I46+Գեղարք!I46+Էրեբունի!I46+Ավան!I46+Արմավիր!I46+Արագածոտն!I46+Արաբկիր!I46+Աջափնյակ!I46)</f>
        <v>1</v>
      </c>
      <c r="J46" s="90">
        <f t="shared" si="4"/>
        <v>316</v>
      </c>
      <c r="K46" s="88">
        <f>SUM(Հարավ.քաղ!K46+Հյուսիս.քաղ!K46+'Երևանի քաղ'!K46+Արարատ!K46+Կոտայք!K46+Տավուշ!K46+լոռի!K46+Սյունիք!K46+Շիրակ!K46+Շենգավիթ!K46+Մալաթիա!K46+կենտրոն!K46+Գեղարք!K46+Էրեբունի!K46+Ավան!K46+Արմավիր!K46+Արագածոտն!K46+Արաբկիր!K46+Աջափնյակ!K46)</f>
        <v>198</v>
      </c>
      <c r="L46" s="88">
        <f>SUM(Հարավ.քաղ!L46+Հյուսիս.քաղ!L46+'Երևանի քաղ'!L46+Արարատ!L46+Կոտայք!L46+Տավուշ!L46+լոռի!L46+Սյունիք!L46+Շիրակ!L46+Շենգավիթ!L46+Մալաթիա!L46+կենտրոն!L46+Գեղարք!L46+Էրեբունի!L46+Ավան!L46+Արմավիր!L46+Արագածոտն!L46+Արաբկիր!L46+Աջափնյակ!L46)</f>
        <v>32</v>
      </c>
      <c r="M46" s="88">
        <f>SUM(Հարավ.քաղ!M46+Հյուսիս.քաղ!M46+'Երևանի քաղ'!M46+Արարատ!M46+Կոտայք!M46+Տավուշ!M46+լոռի!M46+Սյունիք!M46+Շիրակ!M46+Շենգավիթ!M46+Մալաթիա!M46+կենտրոն!M46+Գեղարք!M46+Էրեբունի!M46+Ավան!M46+Արմավիր!M46+Արագածոտն!M46+Արաբկիր!M46+Աջափնյակ!M46)</f>
        <v>19</v>
      </c>
      <c r="N46" s="90">
        <f t="shared" si="5"/>
        <v>67</v>
      </c>
      <c r="O46" s="88">
        <f>SUM(Հարավ.քաղ!O46+Հյուսիս.քաղ!O46+'Երևանի քաղ'!O46+Արարատ!O46+Կոտայք!O46+Տավուշ!O46+լոռի!O46+Սյունիք!O46+Շիրակ!O46+Շենգավիթ!O46+Մալաթիա!O46+կենտրոն!O46+Գեղարք!O46+Էրեբունի!O46+Ավան!O46+Արմավիր!O46+Արագածոտն!O46+Արաբկիր!O46+Աջափնյակ!O46)</f>
        <v>17</v>
      </c>
      <c r="P46" s="88">
        <f>SUM(Հարավ.քաղ!P46+Հյուսիս.քաղ!P46+'Երևանի քաղ'!P46+Արարատ!P46+Կոտայք!P46+Տավուշ!P46+լոռի!P46+Սյունիք!P46+Շիրակ!P46+Շենգավիթ!P46+Մալաթիա!P46+կենտրոն!P46+Գեղարք!P46+Էրեբունի!P46+Ավան!P46+Արմավիր!P46+Արագածոտն!P46+Արաբկիր!P46+Աջափնյակ!P46)</f>
        <v>43</v>
      </c>
      <c r="Q46" s="88">
        <f>SUM(Հարավ.քաղ!Q46+Հյուսիս.քաղ!Q46+'Երևանի քաղ'!Q46+Արարատ!Q46+Կոտայք!Q46+Տավուշ!Q46+լոռի!Q46+Սյունիք!Q46+Շիրակ!Q46+Շենգավիթ!Q46+Մալաթիա!Q46+կենտրոն!Q46+Գեղարք!Q46+Էրեբունի!Q46+Ավան!Q46+Արմավիր!Q46+Արագածոտն!Q46+Արաբկիր!Q46+Աջափնյակ!Q46)</f>
        <v>7</v>
      </c>
      <c r="R46" s="88">
        <f>SUM(Հարավ.քաղ!R46+Հյուսիս.քաղ!R46+'Երևանի քաղ'!R46+Արարատ!R46+Կոտայք!R46+Տավուշ!R46+լոռի!R46+Սյունիք!R46+Շիրակ!R46+Շենգավիթ!R46+Մալաթիա!R46+կենտրոն!R46+Գեղարք!R46+Էրեբունի!R46+Ավան!R46+Արմավիր!R46+Արագածոտն!R46+Արաբկիր!R46+Աջափնյակ!R46)</f>
        <v>0</v>
      </c>
      <c r="S46" s="90">
        <f t="shared" si="6"/>
        <v>316</v>
      </c>
      <c r="T46" s="88">
        <f>SUM(Հարավ.քաղ!T46+Հյուսիս.քաղ!T46+'Երևանի քաղ'!T46+Արարատ!T46+Կոտայք!T46+Տավուշ!T46+լոռի!T46+Սյունիք!T46+Շիրակ!T46+Շենգավիթ!T46+Մալաթիա!T46+կենտրոն!T46+Գեղարք!T46+Էրեբունի!T46+Ավան!T46+Արմավիր!T46+Արագածոտն!T46+Արաբկիր!T46+Աջափնյակ!T46)</f>
        <v>122</v>
      </c>
      <c r="U46" s="88">
        <f>SUM(Հարավ.քաղ!U46+Հյուսիս.քաղ!U46+'Երևանի քաղ'!U46+Արարատ!U46+Կոտայք!U46+Տավուշ!U46+լոռի!U46+Սյունիք!U46+Շիրակ!U46+Շենգավիթ!U46+Մալաթիա!U46+կենտրոն!U46+Գեղարք!U46+Էրեբունի!U46+Ավան!U46+Արմավիր!U46+Արագածոտն!U46+Արաբկիր!U46+Աջափնյակ!U46)</f>
        <v>252</v>
      </c>
      <c r="V46" s="88">
        <f>SUM(Հարավ.քաղ!V46+Հյուսիս.քաղ!V46+'Երևանի քաղ'!V46+Արարատ!V46+Կոտայք!V46+Տավուշ!V46+լոռի!V46+Սյունիք!V46+Շիրակ!V46+Շենգավիթ!V46+Մալաթիա!V46+կենտրոն!V46+Գեղարք!V46+Էրեբունի!V46+Ավան!V46+Արմավիր!V46+Արագածոտն!V46+Արաբկիր!V46+Աջափնյակ!V46)</f>
        <v>35</v>
      </c>
      <c r="W46" s="88">
        <f>SUM(Հարավ.քաղ!W46+Հյուսիս.քաղ!W46+'Երևանի քաղ'!W46+Արարատ!W46+Կոտայք!W46+Տավուշ!W46+լոռի!W46+Սյունիք!W46+Շիրակ!W46+Շենգավիթ!W46+Մալաթիա!W46+կենտրոն!W46+Գեղարք!W46+Էրեբունի!W46+Ավան!W46+Արմավիր!W46+Արագածոտն!W46+Արաբկիր!W46+Աջափնյակ!W46)</f>
        <v>0</v>
      </c>
      <c r="X46" s="88">
        <f>SUM(Հարավ.քաղ!X46+Հյուսիս.քաղ!X46+'Երևանի քաղ'!X46+Արարատ!X46+Կոտայք!X46+Տավուշ!X46+լոռի!X46+Սյունիք!X46+Շիրակ!X46+Շենգավիթ!X46+Մալաթիա!X46+կենտրոն!X46+Գեղարք!X46+Էրեբունի!X46+Ավան!X46+Արմավիր!X46+Արագածոտն!X46+Արաբկիր!X46+Աջափնյակ!X46)</f>
        <v>0</v>
      </c>
      <c r="Y46" s="90">
        <f t="shared" si="1"/>
        <v>98</v>
      </c>
      <c r="Z46" s="88">
        <f>SUM(Հարավ.քաղ!Z46+Հյուսիս.քաղ!Z46+'Երևանի քաղ'!Z46+Արարատ!Z46+Կոտայք!Z46+Տավուշ!Z46+լոռի!Z46+Սյունիք!Z46+Շիրակ!Z46+Շենգավիթ!Z46+Մալաթիա!Z46+կենտրոն!Z46+Գեղարք!Z46+Էրեբունի!Z46+Ավան!Z46+Արմավիր!Z46+Արագածոտն!Z46+Արաբկիր!Z46+Աջափնյակ!Z46)</f>
        <v>33</v>
      </c>
    </row>
    <row r="47" spans="1:26" s="84" customFormat="1">
      <c r="A47" s="86" t="s">
        <v>84</v>
      </c>
      <c r="B47" s="677" t="s">
        <v>85</v>
      </c>
      <c r="C47" s="680"/>
      <c r="D47" s="681"/>
      <c r="E47" s="88">
        <f>SUM(Հարավ.քաղ!E47+Հյուսիս.քաղ!E47+'Երևանի քաղ'!E47+Արարատ!E47+Կոտայք!E47+Տավուշ!E47+լոռի!E47+Սյունիք!E47+Շիրակ!E47+Շենգավիթ!E47+Մալաթիա!E47+կենտրոն!E47+Գեղարք!E47+Էրեբունի!E47+Ավան!E47+Արմավիր!E47+Արագածոտն!E47+Արաբկիր!E47+Աջափնյակ!E47)</f>
        <v>8</v>
      </c>
      <c r="F47" s="88">
        <f>SUM(Հարավ.քաղ!F47+Հյուսիս.քաղ!F47+'Երևանի քաղ'!F47+Արարատ!F47+Կոտայք!F47+Տավուշ!F47+լոռի!F47+Սյունիք!F47+Շիրակ!F47+Շենգավիթ!F47+Մալաթիա!F47+կենտրոն!F47+Գեղարք!F47+Էրեբունի!F47+Ավան!F47+Արմավիր!F47+Արագածոտն!F47+Արաբկիր!F47+Աջափնյակ!F47)</f>
        <v>51</v>
      </c>
      <c r="G47" s="88">
        <f>SUM(Հարավ.քաղ!G47+Հյուսիս.քաղ!G47+'Երևանի քաղ'!G47+Արարատ!G47+Կոտայք!G47+Տավուշ!G47+լոռի!G47+Սյունիք!G47+Շիրակ!G47+Շենգավիթ!G47+Մալաթիա!G47+կենտրոն!G47+Գեղարք!G47+Էրեբունի!G47+Ավան!G47+Արմավիր!G47+Արագածոտն!G47+Արաբկիր!G47+Աջափնյակ!G47)</f>
        <v>46</v>
      </c>
      <c r="H47" s="88">
        <f>SUM(Հարավ.քաղ!H47+Հյուսիս.քաղ!H47+'Երևանի քաղ'!H47+Արարատ!H47+Կոտայք!H47+Տավուշ!H47+լոռի!H47+Սյունիք!H47+Շիրակ!H47+Շենգավիթ!H47+Մալաթիա!H47+կենտրոն!H47+Գեղարք!H47+Էրեբունի!H47+Ավան!H47+Արմավիր!H47+Արագածոտն!H47+Արաբկիր!H47+Աջափնյակ!H47)</f>
        <v>5</v>
      </c>
      <c r="I47" s="88">
        <f>SUM(Հարավ.քաղ!I47+Հյուսիս.քաղ!I47+'Երևանի քաղ'!I47+Արարատ!I47+Կոտայք!I47+Տավուշ!I47+լոռի!I47+Սյունիք!I47+Շիրակ!I47+Շենգավիթ!I47+Մալաթիա!I47+կենտրոն!I47+Գեղարք!I47+Էրեբունի!I47+Ավան!I47+Արմավիր!I47+Արագածոտն!I47+Արաբկիր!I47+Աջափնյակ!I47)</f>
        <v>0</v>
      </c>
      <c r="J47" s="90">
        <f t="shared" si="4"/>
        <v>25</v>
      </c>
      <c r="K47" s="88">
        <f>SUM(Հարավ.քաղ!K47+Հյուսիս.քաղ!K47+'Երևանի քաղ'!K47+Արարատ!K47+Կոտայք!K47+Տավուշ!K47+լոռի!K47+Սյունիք!K47+Շիրակ!K47+Շենգավիթ!K47+Մալաթիա!K47+կենտրոն!K47+Գեղարք!K47+Էրեբունի!K47+Ավան!K47+Արմավիր!K47+Արագածոտն!K47+Արաբկիր!K47+Աջափնյակ!K47)</f>
        <v>9</v>
      </c>
      <c r="L47" s="88">
        <f>SUM(Հարավ.քաղ!L47+Հյուսիս.քաղ!L47+'Երևանի քաղ'!L47+Արարատ!L47+Կոտայք!L47+Տավուշ!L47+լոռի!L47+Սյունիք!L47+Շիրակ!L47+Շենգավիթ!L47+Մալաթիա!L47+կենտրոն!L47+Գեղարք!L47+Էրեբունի!L47+Ավան!L47+Արմավիր!L47+Արագածոտն!L47+Արաբկիր!L47+Աջափնյակ!L47)</f>
        <v>2</v>
      </c>
      <c r="M47" s="88">
        <f>SUM(Հարավ.քաղ!M47+Հյուսիս.քաղ!M47+'Երևանի քաղ'!M47+Արարատ!M47+Կոտայք!M47+Տավուշ!M47+լոռի!M47+Սյունիք!M47+Շիրակ!M47+Շենգավիթ!M47+Մալաթիա!M47+կենտրոն!M47+Գեղարք!M47+Էրեբունի!M47+Ավան!M47+Արմավիր!M47+Արագածոտն!M47+Արաբկիր!M47+Աջափնյակ!M47)</f>
        <v>5</v>
      </c>
      <c r="N47" s="90">
        <f t="shared" si="5"/>
        <v>9</v>
      </c>
      <c r="O47" s="88">
        <f>SUM(Հարավ.քաղ!O47+Հյուսիս.քաղ!O47+'Երևանի քաղ'!O47+Արարատ!O47+Կոտայք!O47+Տավուշ!O47+լոռի!O47+Սյունիք!O47+Շիրակ!O47+Շենգավիթ!O47+Մալաթիա!O47+կենտրոն!O47+Գեղարք!O47+Էրեբունի!O47+Ավան!O47+Արմավիր!O47+Արագածոտն!O47+Արաբկիր!O47+Աջափնյակ!O47)</f>
        <v>1</v>
      </c>
      <c r="P47" s="88">
        <f>SUM(Հարավ.քաղ!P47+Հյուսիս.քաղ!P47+'Երևանի քաղ'!P47+Արարատ!P47+Կոտայք!P47+Տավուշ!P47+լոռի!P47+Սյունիք!P47+Շիրակ!P47+Շենգավիթ!P47+Մալաթիա!P47+կենտրոն!P47+Գեղարք!P47+Էրեբունի!P47+Ավան!P47+Արմավիր!P47+Արագածոտն!P47+Արաբկիր!P47+Աջափնյակ!P47)</f>
        <v>8</v>
      </c>
      <c r="Q47" s="88">
        <f>SUM(Հարավ.քաղ!Q47+Հյուսիս.քաղ!Q47+'Երևանի քաղ'!Q47+Արարատ!Q47+Կոտայք!Q47+Տավուշ!Q47+լոռի!Q47+Սյունիք!Q47+Շիրակ!Q47+Շենգավիթ!Q47+Մալաթիա!Q47+կենտրոն!Q47+Գեղարք!Q47+Էրեբունի!Q47+Ավան!Q47+Արմավիր!Q47+Արագածոտն!Q47+Արաբկիր!Q47+Աջափնյակ!Q47)</f>
        <v>0</v>
      </c>
      <c r="R47" s="88">
        <f>SUM(Հարավ.քաղ!R47+Հյուսիս.քաղ!R47+'Երևանի քաղ'!R47+Արարատ!R47+Կոտայք!R47+Տավուշ!R47+լոռի!R47+Սյունիք!R47+Շիրակ!R47+Շենգավիթ!R47+Մալաթիա!R47+կենտրոն!R47+Գեղարք!R47+Էրեբունի!R47+Ավան!R47+Արմավիր!R47+Արագածոտն!R47+Արաբկիր!R47+Աջափնյակ!R47)</f>
        <v>0</v>
      </c>
      <c r="S47" s="90">
        <f t="shared" si="6"/>
        <v>25</v>
      </c>
      <c r="T47" s="88">
        <f>SUM(Հարավ.քաղ!T47+Հյուսիս.քաղ!T47+'Երևանի քաղ'!T47+Արարատ!T47+Կոտայք!T47+Տավուշ!T47+լոռի!T47+Սյունիք!T47+Շիրակ!T47+Շենգավիթ!T47+Մալաթիա!T47+կենտրոն!T47+Գեղարք!T47+Էրեբունի!T47+Ավան!T47+Արմավիր!T47+Արագածոտն!T47+Արաբկիր!T47+Աջափնյակ!T47)</f>
        <v>3</v>
      </c>
      <c r="U47" s="88">
        <f>SUM(Հարավ.քաղ!U47+Հյուսիս.քաղ!U47+'Երևանի քաղ'!U47+Արարատ!U47+Կոտայք!U47+Տավուշ!U47+լոռի!U47+Սյունիք!U47+Շիրակ!U47+Շենգավիթ!U47+Մալաթիա!U47+կենտրոն!U47+Գեղարք!U47+Էրեբունի!U47+Ավան!U47+Արմավիր!U47+Արագածոտն!U47+Արաբկիր!U47+Աջափնյակ!U47)</f>
        <v>17</v>
      </c>
      <c r="V47" s="88">
        <f>SUM(Հարավ.քաղ!V47+Հյուսիս.քաղ!V47+'Երևանի քաղ'!V47+Արարատ!V47+Կոտայք!V47+Տավուշ!V47+լոռի!V47+Սյունիք!V47+Շիրակ!V47+Շենգավիթ!V47+Մալաթիա!V47+կենտրոն!V47+Գեղարք!V47+Էրեբունի!V47+Ավան!V47+Արմավիր!V47+Արագածոտն!V47+Արաբկիր!V47+Աջափնյակ!V47)</f>
        <v>7</v>
      </c>
      <c r="W47" s="88">
        <f>SUM(Հարավ.քաղ!W47+Հյուսիս.քաղ!W47+'Երևանի քաղ'!W47+Արարատ!W47+Կոտայք!W47+Տավուշ!W47+լոռի!W47+Սյունիք!W47+Շիրակ!W47+Շենգավիթ!W47+Մալաթիա!W47+կենտրոն!W47+Գեղարք!W47+Էրեբունի!W47+Ավան!W47+Արմավիր!W47+Արագածոտն!W47+Արաբկիր!W47+Աջափնյակ!W47)</f>
        <v>0</v>
      </c>
      <c r="X47" s="88">
        <f>SUM(Հարավ.քաղ!X47+Հյուսիս.քաղ!X47+'Երևանի քաղ'!X47+Արարատ!X47+Կոտայք!X47+Տավուշ!X47+լոռի!X47+Սյունիք!X47+Շիրակ!X47+Շենգավիթ!X47+Մալաթիա!X47+կենտրոն!X47+Գեղարք!X47+Էրեբունի!X47+Ավան!X47+Արմավիր!X47+Արագածոտն!X47+Արաբկիր!X47+Աջափնյակ!X47)</f>
        <v>0</v>
      </c>
      <c r="Y47" s="90">
        <f t="shared" si="1"/>
        <v>26</v>
      </c>
      <c r="Z47" s="88">
        <f>SUM(Հարավ.քաղ!Z47+Հյուսիս.քաղ!Z47+'Երևանի քաղ'!Z47+Արարատ!Z47+Կոտայք!Z47+Տավուշ!Z47+լոռի!Z47+Սյունիք!Z47+Շիրակ!Z47+Շենգավիթ!Z47+Մալաթիա!Z47+կենտրոն!Z47+Գեղարք!Z47+Էրեբունի!Z47+Ավան!Z47+Արմավիր!Z47+Արագածոտն!Z47+Արաբկիր!Z47+Աջափնյակ!Z47)</f>
        <v>5</v>
      </c>
    </row>
    <row r="48" spans="1:26" s="84" customFormat="1">
      <c r="A48" s="86" t="s">
        <v>86</v>
      </c>
      <c r="B48" s="665" t="s">
        <v>63</v>
      </c>
      <c r="C48" s="666"/>
      <c r="D48" s="667"/>
      <c r="E48" s="88">
        <f>SUM(Հարավ.քաղ!E48+Հյուսիս.քաղ!E48+'Երևանի քաղ'!E48+Արարատ!E48+Կոտայք!E48+Տավուշ!E48+լոռի!E48+Սյունիք!E48+Շիրակ!E48+Շենգավիթ!E48+Մալաթիա!E48+կենտրոն!E48+Գեղարք!E48+Էրեբունի!E48+Ավան!E48+Արմավիր!E48+Արագածոտն!E48+Արաբկիր!E48+Աջափնյակ!E48)</f>
        <v>38</v>
      </c>
      <c r="F48" s="88">
        <f>SUM(Հարավ.քաղ!F48+Հյուսիս.քաղ!F48+'Երևանի քաղ'!F48+Արարատ!F48+Կոտայք!F48+Տավուշ!F48+լոռի!F48+Սյունիք!F48+Շիրակ!F48+Շենգավիթ!F48+Մալաթիա!F48+կենտրոն!F48+Գեղարք!F48+Էրեբունի!F48+Ավան!F48+Արմավիր!F48+Արագածոտն!F48+Արաբկիր!F48+Աջափնյակ!F48)</f>
        <v>533</v>
      </c>
      <c r="G48" s="88">
        <f>SUM(Հարավ.քաղ!G48+Հյուսիս.քաղ!G48+'Երևանի քաղ'!G48+Արարատ!G48+Կոտայք!G48+Տավուշ!G48+լոռի!G48+Սյունիք!G48+Շիրակ!G48+Շենգավիթ!G48+Մալաթիա!G48+կենտրոն!G48+Գեղարք!G48+Էրեբունի!G48+Ավան!G48+Արմավիր!G48+Արագածոտն!G48+Արաբկիր!G48+Աջափնյակ!G48)</f>
        <v>483</v>
      </c>
      <c r="H48" s="88">
        <f>SUM(Հարավ.քաղ!H48+Հյուսիս.քաղ!H48+'Երևանի քաղ'!H48+Արարատ!H48+Կոտայք!H48+Տավուշ!H48+լոռի!H48+Սյունիք!H48+Շիրակ!H48+Շենգավիթ!H48+Մալաթիա!H48+կենտրոն!H48+Գեղարք!H48+Էրեբունի!H48+Ավան!H48+Արմավիր!H48+Արագածոտն!H48+Արաբկիր!H48+Աջափնյակ!H48)</f>
        <v>46</v>
      </c>
      <c r="I48" s="88">
        <f>SUM(Հարավ.քաղ!I48+Հյուսիս.քաղ!I48+'Երևանի քաղ'!I48+Արարատ!I48+Կոտայք!I48+Տավուշ!I48+լոռի!I48+Սյունիք!I48+Շիրակ!I48+Շենգավիթ!I48+Մալաթիա!I48+կենտրոն!I48+Գեղարք!I48+Էրեբունի!I48+Ավան!I48+Արմավիր!I48+Արագածոտն!I48+Արաբկիր!I48+Աջափնյակ!I48)</f>
        <v>3</v>
      </c>
      <c r="J48" s="90">
        <f t="shared" si="4"/>
        <v>387</v>
      </c>
      <c r="K48" s="88">
        <f>SUM(Հարավ.քաղ!K48+Հյուսիս.քաղ!K48+'Երևանի քաղ'!K48+Արարատ!K48+Կոտայք!K48+Տավուշ!K48+լոռի!K48+Սյունիք!K48+Շիրակ!K48+Շենգավիթ!K48+Մալաթիա!K48+կենտրոն!K48+Գեղարք!K48+Էրեբունի!K48+Ավան!K48+Արմավիր!K48+Արագածոտն!K48+Արաբկիր!K48+Աջափնյակ!K48)</f>
        <v>276</v>
      </c>
      <c r="L48" s="88">
        <f>SUM(Հարավ.քաղ!L48+Հյուսիս.քաղ!L48+'Երևանի քաղ'!L48+Արարատ!L48+Կոտայք!L48+Տավուշ!L48+լոռի!L48+Սյունիք!L48+Շիրակ!L48+Շենգավիթ!L48+Մալաթիա!L48+կենտրոն!L48+Գեղարք!L48+Էրեբունի!L48+Ավան!L48+Արմավիր!L48+Արագածոտն!L48+Արաբկիր!L48+Աջափնյակ!L48)</f>
        <v>39</v>
      </c>
      <c r="M48" s="88">
        <f>SUM(Հարավ.քաղ!M48+Հյուսիս.քաղ!M48+'Երևանի քաղ'!M48+Արարատ!M48+Կոտայք!M48+Տավուշ!M48+լոռի!M48+Սյունիք!M48+Շիրակ!M48+Շենգավիթ!M48+Մալաթիա!M48+կենտրոն!M48+Գեղարք!M48+Էրեբունի!M48+Ավան!M48+Արմավիր!M48+Արագածոտն!M48+Արաբկիր!M48+Աջափնյակ!M48)</f>
        <v>21</v>
      </c>
      <c r="N48" s="90">
        <f t="shared" si="5"/>
        <v>51</v>
      </c>
      <c r="O48" s="88">
        <f>SUM(Հարավ.քաղ!O48+Հյուսիս.քաղ!O48+'Երևանի քաղ'!O48+Արարատ!O48+Կոտայք!O48+Տավուշ!O48+լոռի!O48+Սյունիք!O48+Շիրակ!O48+Շենգավիթ!O48+Մալաթիա!O48+կենտրոն!O48+Գեղարք!O48+Էրեբունի!O48+Ավան!O48+Արմավիր!O48+Արագածոտն!O48+Արաբկիր!O48+Աջափնյակ!O48)</f>
        <v>5</v>
      </c>
      <c r="P48" s="88">
        <f>SUM(Հարավ.քաղ!P48+Հյուսիս.քաղ!P48+'Երևանի քաղ'!P48+Արարատ!P48+Կոտայք!P48+Տավուշ!P48+լոռի!P48+Սյունիք!P48+Շիրակ!P48+Շենգավիթ!P48+Մալաթիա!P48+կենտրոն!P48+Գեղարք!P48+Էրեբունի!P48+Ավան!P48+Արմավիր!P48+Արագածոտն!P48+Արաբկիր!P48+Աջափնյակ!P48)</f>
        <v>34</v>
      </c>
      <c r="Q48" s="88">
        <f>SUM(Հարավ.քաղ!Q48+Հյուսիս.քաղ!Q48+'Երևանի քաղ'!Q48+Արարատ!Q48+Կոտայք!Q48+Տավուշ!Q48+լոռի!Q48+Սյունիք!Q48+Շիրակ!Q48+Շենգավիթ!Q48+Մալաթիա!Q48+կենտրոն!Q48+Գեղարք!Q48+Էրեբունի!Q48+Ավան!Q48+Արմավիր!Q48+Արագածոտն!Q48+Արաբկիր!Q48+Աջափնյակ!Q48)</f>
        <v>12</v>
      </c>
      <c r="R48" s="88">
        <f>SUM(Հարավ.քաղ!R48+Հյուսիս.քաղ!R48+'Երևանի քաղ'!R48+Արարատ!R48+Կոտայք!R48+Տավուշ!R48+լոռի!R48+Սյունիք!R48+Շիրակ!R48+Շենգավիթ!R48+Մալաթիա!R48+կենտրոն!R48+Գեղարք!R48+Էրեբունի!R48+Ավան!R48+Արմավիր!R48+Արագածոտն!R48+Արաբկիր!R48+Աջափնյակ!R48)</f>
        <v>0</v>
      </c>
      <c r="S48" s="90">
        <f t="shared" si="6"/>
        <v>387</v>
      </c>
      <c r="T48" s="88">
        <f>SUM(Հարավ.քաղ!T48+Հյուսիս.քաղ!T48+'Երևանի քաղ'!T48+Արարատ!T48+Կոտայք!T48+Տավուշ!T48+լոռի!T48+Սյունիք!T48+Շիրակ!T48+Շենգավիթ!T48+Մալաթիա!T48+կենտրոն!T48+Գեղարք!T48+Էրեբունի!T48+Ավան!T48+Արմավիր!T48+Արագածոտն!T48+Արաբկիր!T48+Աջափնյակ!T48)</f>
        <v>14</v>
      </c>
      <c r="U48" s="88">
        <f>SUM(Հարավ.քաղ!U48+Հյուսիս.քաղ!U48+'Երևանի քաղ'!U48+Արարատ!U48+Կոտայք!U48+Տավուշ!U48+լոռի!U48+Սյունիք!U48+Շիրակ!U48+Շենգավիթ!U48+Մալաթիա!U48+կենտրոն!U48+Գեղարք!U48+Էրեբունի!U48+Ավան!U48+Արմավիր!U48+Արագածոտն!U48+Արաբկիր!U48+Աջափնյակ!U48)</f>
        <v>291</v>
      </c>
      <c r="V48" s="88">
        <f>SUM(Հարավ.քաղ!V48+Հյուսիս.քաղ!V48+'Երևանի քաղ'!V48+Արարատ!V48+Կոտայք!V48+Տավուշ!V48+լոռի!V48+Սյունիք!V48+Շիրակ!V48+Շենգավիթ!V48+Մալաթիա!V48+կենտրոն!V48+Գեղարք!V48+Էրեբունի!V48+Ավան!V48+Արմավիր!V48+Արագածոտն!V48+Արաբկիր!V48+Աջափնյակ!V48)</f>
        <v>41</v>
      </c>
      <c r="W48" s="88">
        <f>SUM(Հարավ.քաղ!W48+Հյուսիս.քաղ!W48+'Երևանի քաղ'!W48+Արարատ!W48+Կոտայք!W48+Տավուշ!W48+լոռի!W48+Սյունիք!W48+Շիրակ!W48+Շենգավիթ!W48+Մալաթիա!W48+կենտրոն!W48+Գեղարք!W48+Էրեբունի!W48+Ավան!W48+Արմավիր!W48+Արագածոտն!W48+Արաբկիր!W48+Աջափնյակ!W48)</f>
        <v>0</v>
      </c>
      <c r="X48" s="88">
        <f>SUM(Հարավ.քաղ!X48+Հյուսիս.քաղ!X48+'Երևանի քաղ'!X48+Արարատ!X48+Կոտայք!X48+Տավուշ!X48+լոռի!X48+Սյունիք!X48+Շիրակ!X48+Շենգավիթ!X48+Մալաթիա!X48+կենտրոն!X48+Գեղարք!X48+Էրեբունի!X48+Ավան!X48+Արմավիր!X48+Արագածոտն!X48+Արաբկիր!X48+Աջափնյակ!X48)</f>
        <v>0</v>
      </c>
      <c r="Y48" s="90">
        <f t="shared" si="1"/>
        <v>120</v>
      </c>
      <c r="Z48" s="88">
        <f>SUM(Հարավ.քաղ!Z48+Հյուսիս.քաղ!Z48+'Երևանի քաղ'!Z48+Արարատ!Z48+Կոտայք!Z48+Տավուշ!Z48+լոռի!Z48+Սյունիք!Z48+Շիրակ!Z48+Շենգավիթ!Z48+Մալաթիա!Z48+կենտրոն!Z48+Գեղարք!Z48+Էրեբունի!Z48+Ավան!Z48+Արմավիր!Z48+Արագածոտն!Z48+Արաբկիր!Z48+Աջափնյակ!Z48)</f>
        <v>18</v>
      </c>
    </row>
    <row r="49" spans="1:26" s="89" customFormat="1" ht="14.25">
      <c r="A49" s="45" t="s">
        <v>87</v>
      </c>
      <c r="B49" s="446" t="s">
        <v>88</v>
      </c>
      <c r="C49" s="447"/>
      <c r="D49" s="448"/>
      <c r="E49" s="90">
        <f t="shared" ref="E49:Z49" si="7">SUM(E50:E56)</f>
        <v>130</v>
      </c>
      <c r="F49" s="44">
        <f t="shared" si="7"/>
        <v>504</v>
      </c>
      <c r="G49" s="44">
        <f t="shared" si="7"/>
        <v>416</v>
      </c>
      <c r="H49" s="44">
        <f t="shared" si="7"/>
        <v>79</v>
      </c>
      <c r="I49" s="44">
        <f t="shared" si="7"/>
        <v>9</v>
      </c>
      <c r="J49" s="44">
        <f t="shared" si="4"/>
        <v>345</v>
      </c>
      <c r="K49" s="44">
        <f t="shared" si="7"/>
        <v>195</v>
      </c>
      <c r="L49" s="44">
        <f t="shared" si="7"/>
        <v>26</v>
      </c>
      <c r="M49" s="44">
        <f t="shared" si="7"/>
        <v>70</v>
      </c>
      <c r="N49" s="90">
        <f t="shared" si="5"/>
        <v>54</v>
      </c>
      <c r="O49" s="44">
        <f t="shared" si="7"/>
        <v>16</v>
      </c>
      <c r="P49" s="44">
        <f t="shared" si="7"/>
        <v>30</v>
      </c>
      <c r="Q49" s="44">
        <f t="shared" si="7"/>
        <v>8</v>
      </c>
      <c r="R49" s="44">
        <f t="shared" si="7"/>
        <v>11</v>
      </c>
      <c r="S49" s="44">
        <f t="shared" si="6"/>
        <v>356</v>
      </c>
      <c r="T49" s="44">
        <f t="shared" si="7"/>
        <v>32</v>
      </c>
      <c r="U49" s="44">
        <f t="shared" si="7"/>
        <v>252</v>
      </c>
      <c r="V49" s="44">
        <f t="shared" si="7"/>
        <v>70</v>
      </c>
      <c r="W49" s="44">
        <f t="shared" si="7"/>
        <v>1</v>
      </c>
      <c r="X49" s="44">
        <f t="shared" si="7"/>
        <v>2</v>
      </c>
      <c r="Y49" s="90">
        <f t="shared" si="1"/>
        <v>158</v>
      </c>
      <c r="Z49" s="44">
        <f t="shared" si="7"/>
        <v>29</v>
      </c>
    </row>
    <row r="50" spans="1:26" s="84" customFormat="1">
      <c r="A50" s="86" t="s">
        <v>89</v>
      </c>
      <c r="B50" s="677" t="s">
        <v>90</v>
      </c>
      <c r="C50" s="680"/>
      <c r="D50" s="681"/>
      <c r="E50" s="88">
        <f>SUM(Հարավ.քաղ!E50+Հյուսիս.քաղ!E50+'Երևանի քաղ'!E50+Արարատ!E50+Կոտայք!E50+Տավուշ!E50+լոռի!E50+Սյունիք!E50+Շիրակ!E50+Շենգավիթ!E50+Մալաթիա!E50+կենտրոն!E50+Գեղարք!E50+Էրեբունի!E50+Ավան!E50+Արմավիր!E50+Արագածոտն!E50+Արաբկիր!E50+Աջափնյակ!E50)</f>
        <v>18</v>
      </c>
      <c r="F50" s="88">
        <f>SUM(Հարավ.քաղ!F50+Հյուսիս.քաղ!F50+'Երևանի քաղ'!F50+Արարատ!F50+Կոտայք!F50+Տավուշ!F50+լոռի!F50+Սյունիք!F50+Շիրակ!F50+Շենգավիթ!F50+Մալաթիա!F50+կենտրոն!F50+Գեղարք!F50+Էրեբունի!F50+Ավան!F50+Արմավիր!F50+Արագածոտն!F50+Արաբկիր!F50+Աջափնյակ!F50)</f>
        <v>28</v>
      </c>
      <c r="G50" s="88">
        <f>SUM(Հարավ.քաղ!G50+Հյուսիս.քաղ!G50+'Երևանի քաղ'!G50+Արարատ!G50+Կոտայք!G50+Տավուշ!G50+լոռի!G50+Սյունիք!G50+Շիրակ!G50+Շենգավիթ!G50+Մալաթիա!G50+կենտրոն!G50+Գեղարք!G50+Էրեբունի!G50+Ավան!G50+Արմավիր!G50+Արագածոտն!G50+Արաբկիր!G50+Աջափնյակ!G50)</f>
        <v>26</v>
      </c>
      <c r="H50" s="88">
        <f>SUM(Հարավ.քաղ!H50+Հյուսիս.քաղ!H50+'Երևանի քաղ'!H50+Արարատ!H50+Կոտայք!H50+Տավուշ!H50+լոռի!H50+Սյունիք!H50+Շիրակ!H50+Շենգավիթ!H50+Մալաթիա!H50+կենտրոն!H50+Գեղարք!H50+Էրեբունի!H50+Ավան!H50+Արմավիր!H50+Արագածոտն!H50+Արաբկիր!H50+Աջափնյակ!H50)</f>
        <v>2</v>
      </c>
      <c r="I50" s="88">
        <f>SUM(Հարավ.քաղ!I50+Հյուսիս.քաղ!I50+'Երևանի քաղ'!I50+Արարատ!I50+Կոտայք!I50+Տավուշ!I50+լոռի!I50+Սյունիք!I50+Շիրակ!I50+Շենգավիթ!I50+Մալաթիա!I50+կենտրոն!I50+Գեղարք!I50+Էրեբունի!I50+Ավան!I50+Արմավիր!I50+Արագածոտն!I50+Արաբկիր!I50+Աջափնյակ!I50)</f>
        <v>0</v>
      </c>
      <c r="J50" s="90">
        <f t="shared" si="4"/>
        <v>22</v>
      </c>
      <c r="K50" s="88">
        <f>SUM(Հարավ.քաղ!K50+Հյուսիս.քաղ!K50+'Երևանի քաղ'!K50+Արարատ!K50+Կոտայք!K50+Տավուշ!K50+լոռի!K50+Սյունիք!K50+Շիրակ!K50+Շենգավիթ!K50+Մալաթիա!K50+կենտրոն!K50+Գեղարք!K50+Էրեբունի!K50+Ավան!K50+Արմավիր!K50+Արագածոտն!K50+Արաբկիր!K50+Աջափնյակ!K50)</f>
        <v>9</v>
      </c>
      <c r="L50" s="88">
        <f>SUM(Հարավ.քաղ!L50+Հյուսիս.քաղ!L50+'Երևանի քաղ'!L50+Արարատ!L50+Կոտայք!L50+Տավուշ!L50+լոռի!L50+Սյունիք!L50+Շիրակ!L50+Շենգավիթ!L50+Մալաթիա!L50+կենտրոն!L50+Գեղարք!L50+Էրեբունի!L50+Ավան!L50+Արմավիր!L50+Արագածոտն!L50+Արաբկիր!L50+Աջափնյակ!L50)</f>
        <v>1</v>
      </c>
      <c r="M50" s="88">
        <f>SUM(Հարավ.քաղ!M50+Հյուսիս.քաղ!M50+'Երևանի քաղ'!M50+Արարատ!M50+Կոտայք!M50+Տավուշ!M50+լոռի!M50+Սյունիք!M50+Շիրակ!M50+Շենգավիթ!M50+Մալաթիա!M50+կենտրոն!M50+Գեղարք!M50+Էրեբունի!M50+Ավան!M50+Արմավիր!M50+Արագածոտն!M50+Արաբկիր!M50+Աջափնյակ!M50)</f>
        <v>8</v>
      </c>
      <c r="N50" s="90">
        <f t="shared" si="5"/>
        <v>4</v>
      </c>
      <c r="O50" s="88">
        <f>SUM(Հարավ.քաղ!O50+Հյուսիս.քաղ!O50+'Երևանի քաղ'!O50+Արարատ!O50+Կոտայք!O50+Տավուշ!O50+լոռի!O50+Սյունիք!O50+Շիրակ!O50+Շենգավիթ!O50+Մալաթիա!O50+կենտրոն!O50+Գեղարք!O50+Էրեբունի!O50+Ավան!O50+Արմավիր!O50+Արագածոտն!O50+Արաբկիր!O50+Աջափնյակ!O50)</f>
        <v>0</v>
      </c>
      <c r="P50" s="88">
        <f>SUM(Հարավ.քաղ!P50+Հյուսիս.քաղ!P50+'Երևանի քաղ'!P50+Արարատ!P50+Կոտայք!P50+Տավուշ!P50+լոռի!P50+Սյունիք!P50+Շիրակ!P50+Շենգավիթ!P50+Մալաթիա!P50+կենտրոն!P50+Գեղարք!P50+Էրեբունի!P50+Ավան!P50+Արմավիր!P50+Արագածոտն!P50+Արաբկիր!P50+Աջափնյակ!P50)</f>
        <v>1</v>
      </c>
      <c r="Q50" s="88">
        <f>SUM(Հարավ.քաղ!Q50+Հյուսիս.քաղ!Q50+'Երևանի քաղ'!Q50+Արարատ!Q50+Կոտայք!Q50+Տավուշ!Q50+լոռի!Q50+Սյունիք!Q50+Շիրակ!Q50+Շենգավիթ!Q50+Մալաթիա!Q50+կենտրոն!Q50+Գեղարք!Q50+Էրեբունի!Q50+Ավան!Q50+Արմավիր!Q50+Արագածոտն!Q50+Արաբկիր!Q50+Աջափնյակ!Q50)</f>
        <v>3</v>
      </c>
      <c r="R50" s="88">
        <f>SUM(Հարավ.քաղ!R50+Հյուսիս.քաղ!R50+'Երևանի քաղ'!R50+Արարատ!R50+Կոտայք!R50+Տավուշ!R50+լոռի!R50+Սյունիք!R50+Շիրակ!R50+Շենգավիթ!R50+Մալաթիա!R50+կենտրոն!R50+Գեղարք!R50+Էրեբունի!R50+Ավան!R50+Արմավիր!R50+Արագածոտն!R50+Արաբկիր!R50+Աջափնյակ!R50)</f>
        <v>0</v>
      </c>
      <c r="S50" s="90">
        <f t="shared" si="6"/>
        <v>22</v>
      </c>
      <c r="T50" s="88">
        <f>SUM(Հարավ.քաղ!T50+Հյուսիս.քաղ!T50+'Երևանի քաղ'!T50+Արարատ!T50+Կոտայք!T50+Տավուշ!T50+լոռի!T50+Սյունիք!T50+Շիրակ!T50+Շենգավիթ!T50+Մալաթիա!T50+կենտրոն!T50+Գեղարք!T50+Էրեբունի!T50+Ավան!T50+Արմավիր!T50+Արագածոտն!T50+Արաբկիր!T50+Աջափնյակ!T50)</f>
        <v>11</v>
      </c>
      <c r="U50" s="88">
        <f>SUM(Հարավ.քաղ!U50+Հյուսիս.քաղ!U50+'Երևանի քաղ'!U50+Արարատ!U50+Կոտայք!U50+Տավուշ!U50+լոռի!U50+Սյունիք!U50+Շիրակ!U50+Շենգավիթ!U50+Մալաթիա!U50+կենտրոն!U50+Գեղարք!U50+Էրեբունի!U50+Ավան!U50+Արմավիր!U50+Արագածոտն!U50+Արաբկիր!U50+Աջափնյակ!U50)</f>
        <v>10</v>
      </c>
      <c r="V50" s="88">
        <f>SUM(Հարավ.քաղ!V50+Հյուսիս.քաղ!V50+'Երևանի քաղ'!V50+Արարատ!V50+Կոտայք!V50+Տավուշ!V50+լոռի!V50+Սյունիք!V50+Շիրակ!V50+Շենգավիթ!V50+Մալաթիա!V50+կենտրոն!V50+Գեղարք!V50+Էրեբունի!V50+Ավան!V50+Արմավիր!V50+Արագածոտն!V50+Արաբկիր!V50+Աջափնյակ!V50)</f>
        <v>8</v>
      </c>
      <c r="W50" s="88">
        <f>SUM(Հարավ.քաղ!W50+Հյուսիս.քաղ!W50+'Երևանի քաղ'!W50+Արարատ!W50+Կոտայք!W50+Տավուշ!W50+լոռի!W50+Սյունիք!W50+Շիրակ!W50+Շենգավիթ!W50+Մալաթիա!W50+կենտրոն!W50+Գեղարք!W50+Էրեբունի!W50+Ավան!W50+Արմավիր!W50+Արագածոտն!W50+Արաբկիր!W50+Աջափնյակ!W50)</f>
        <v>0</v>
      </c>
      <c r="X50" s="88">
        <f>SUM(Հարավ.քաղ!X50+Հյուսիս.քաղ!X50+'Երևանի քաղ'!X50+Արարատ!X50+Կոտայք!X50+Տավուշ!X50+լոռի!X50+Սյունիք!X50+Շիրակ!X50+Շենգավիթ!X50+Մալաթիա!X50+կենտրոն!X50+Գեղարք!X50+Էրեբունի!X50+Ավան!X50+Արմավիր!X50+Արագածոտն!X50+Արաբկիր!X50+Աջափնյակ!X50)</f>
        <v>0</v>
      </c>
      <c r="Y50" s="90">
        <f t="shared" si="1"/>
        <v>11</v>
      </c>
      <c r="Z50" s="88">
        <f>SUM(Հարավ.քաղ!Z50+Հյուսիս.քաղ!Z50+'Երևանի քաղ'!Z50+Արարատ!Z50+Կոտայք!Z50+Տավուշ!Z50+լոռի!Z50+Սյունիք!Z50+Շիրակ!Z50+Շենգավիթ!Z50+Մալաթիա!Z50+կենտրոն!Z50+Գեղարք!Z50+Էրեբունի!Z50+Ավան!Z50+Արմավիր!Z50+Արագածոտն!Z50+Արաբկիր!Z50+Աջափնյակ!Z50)</f>
        <v>3</v>
      </c>
    </row>
    <row r="51" spans="1:26" s="84" customFormat="1">
      <c r="A51" s="86" t="s">
        <v>91</v>
      </c>
      <c r="B51" s="677" t="s">
        <v>92</v>
      </c>
      <c r="C51" s="680"/>
      <c r="D51" s="681"/>
      <c r="E51" s="88">
        <f>SUM(Հարավ.քաղ!E51+Հյուսիս.քաղ!E51+'Երևանի քաղ'!E51+Արարատ!E51+Կոտայք!E51+Տավուշ!E51+լոռի!E51+Սյունիք!E51+Շիրակ!E51+Շենգավիթ!E51+Մալաթիա!E51+կենտրոն!E51+Գեղարք!E51+Էրեբունի!E51+Ավան!E51+Արմավիր!E51+Արագածոտն!E51+Արաբկիր!E51+Աջափնյակ!E51)</f>
        <v>0</v>
      </c>
      <c r="F51" s="88">
        <f>SUM(Հարավ.քաղ!F51+Հյուսիս.քաղ!F51+'Երևանի քաղ'!F51+Արարատ!F51+Կոտայք!F51+Տավուշ!F51+լոռի!F51+Սյունիք!F51+Շիրակ!F51+Շենգավիթ!F51+Մալաթիա!F51+կենտրոն!F51+Գեղարք!F51+Էրեբունի!F51+Ավան!F51+Արմավիր!F51+Արագածոտն!F51+Արաբկիր!F51+Աջափնյակ!F51)</f>
        <v>1</v>
      </c>
      <c r="G51" s="88">
        <f>SUM(Հարավ.քաղ!G51+Հյուսիս.քաղ!G51+'Երևանի քաղ'!G51+Արարատ!G51+Կոտայք!G51+Տավուշ!G51+լոռի!G51+Սյունիք!G51+Շիրակ!G51+Շենգավիթ!G51+Մալաթիա!G51+կենտրոն!G51+Գեղարք!G51+Էրեբունի!G51+Ավան!G51+Արմավիր!G51+Արագածոտն!G51+Արաբկիր!G51+Աջափնյակ!G51)</f>
        <v>1</v>
      </c>
      <c r="H51" s="88">
        <f>SUM(Հարավ.քաղ!H51+Հյուսիս.քաղ!H51+'Երևանի քաղ'!H51+Արարատ!H51+Կոտայք!H51+Տավուշ!H51+լոռի!H51+Սյունիք!H51+Շիրակ!H51+Շենգավիթ!H51+Մալաթիա!H51+կենտրոն!H51+Գեղարք!H51+Էրեբունի!H51+Ավան!H51+Արմավիր!H51+Արագածոտն!H51+Արաբկիր!H51+Աջափնյակ!H51)</f>
        <v>0</v>
      </c>
      <c r="I51" s="88">
        <f>SUM(Հարավ.քաղ!I51+Հյուսիս.քաղ!I51+'Երևանի քաղ'!I51+Արարատ!I51+Կոտայք!I51+Տավուշ!I51+լոռի!I51+Սյունիք!I51+Շիրակ!I51+Շենգավիթ!I51+Մալաթիա!I51+կենտրոն!I51+Գեղարք!I51+Էրեբունի!I51+Ավան!I51+Արմավիր!I51+Արագածոտն!I51+Արաբկիր!I51+Աջափնյակ!I51)</f>
        <v>0</v>
      </c>
      <c r="J51" s="90">
        <f t="shared" si="4"/>
        <v>1</v>
      </c>
      <c r="K51" s="88">
        <f>SUM(Հարավ.քաղ!K51+Հյուսիս.քաղ!K51+'Երևանի քաղ'!K51+Արարատ!K51+Կոտայք!K51+Տավուշ!K51+լոռի!K51+Սյունիք!K51+Շիրակ!K51+Շենգավիթ!K51+Մալաթիա!K51+կենտրոն!K51+Գեղարք!K51+Էրեբունի!K51+Ավան!K51+Արմավիր!K51+Արագածոտն!K51+Արաբկիր!K51+Աջափնյակ!K51)</f>
        <v>1</v>
      </c>
      <c r="L51" s="88">
        <f>SUM(Հարավ.քաղ!L51+Հյուսիս.քաղ!L51+'Երևանի քաղ'!L51+Արարատ!L51+Կոտայք!L51+Տավուշ!L51+լոռի!L51+Սյունիք!L51+Շիրակ!L51+Շենգավիթ!L51+Մալաթիա!L51+կենտրոն!L51+Գեղարք!L51+Էրեբունի!L51+Ավան!L51+Արմավիր!L51+Արագածոտն!L51+Արաբկիր!L51+Աջափնյակ!L51)</f>
        <v>0</v>
      </c>
      <c r="M51" s="88">
        <f>SUM(Հարավ.քաղ!M51+Հյուսիս.քաղ!M51+'Երևանի քաղ'!M51+Արարատ!M51+Կոտայք!M51+Տավուշ!M51+լոռի!M51+Սյունիք!M51+Շիրակ!M51+Շենգավիթ!M51+Մալաթիա!M51+կենտրոն!M51+Գեղարք!M51+Էրեբունի!M51+Ավան!M51+Արմավիր!M51+Արագածոտն!M51+Արաբկիր!M51+Աջափնյակ!M51)</f>
        <v>0</v>
      </c>
      <c r="N51" s="90">
        <f t="shared" si="5"/>
        <v>0</v>
      </c>
      <c r="O51" s="88">
        <f>SUM(Հարավ.քաղ!O51+Հյուսիս.քաղ!O51+'Երևանի քաղ'!O51+Արարատ!O51+Կոտայք!O51+Տավուշ!O51+լոռի!O51+Սյունիք!O51+Շիրակ!O51+Շենգավիթ!O51+Մալաթիա!O51+կենտրոն!O51+Գեղարք!O51+Էրեբունի!O51+Ավան!O51+Արմավիր!O51+Արագածոտն!O51+Արաբկիր!O51+Աջափնյակ!O51)</f>
        <v>0</v>
      </c>
      <c r="P51" s="88">
        <f>SUM(Հարավ.քաղ!P51+Հյուսիս.քաղ!P51+'Երևանի քաղ'!P51+Արարատ!P51+Կոտայք!P51+Տավուշ!P51+լոռի!P51+Սյունիք!P51+Շիրակ!P51+Շենգավիթ!P51+Մալաթիա!P51+կենտրոն!P51+Գեղարք!P51+Էրեբունի!P51+Ավան!P51+Արմավիր!P51+Արագածոտն!P51+Արաբկիր!P51+Աջափնյակ!P51)</f>
        <v>0</v>
      </c>
      <c r="Q51" s="88">
        <f>SUM(Հարավ.քաղ!Q51+Հյուսիս.քաղ!Q51+'Երևանի քաղ'!Q51+Արարատ!Q51+Կոտայք!Q51+Տավուշ!Q51+լոռի!Q51+Սյունիք!Q51+Շիրակ!Q51+Շենգավիթ!Q51+Մալաթիա!Q51+կենտրոն!Q51+Գեղարք!Q51+Էրեբունի!Q51+Ավան!Q51+Արմավիր!Q51+Արագածոտն!Q51+Արաբկիր!Q51+Աջափնյակ!Q51)</f>
        <v>0</v>
      </c>
      <c r="R51" s="88">
        <f>SUM(Հարավ.քաղ!R51+Հյուսիս.քաղ!R51+'Երևանի քաղ'!R51+Արարատ!R51+Կոտայք!R51+Տավուշ!R51+լոռի!R51+Սյունիք!R51+Շիրակ!R51+Շենգավիթ!R51+Մալաթիա!R51+կենտրոն!R51+Գեղարք!R51+Էրեբունի!R51+Ավան!R51+Արմավիր!R51+Արագածոտն!R51+Արաբկիր!R51+Աջափնյակ!R51)</f>
        <v>0</v>
      </c>
      <c r="S51" s="90">
        <f t="shared" si="6"/>
        <v>1</v>
      </c>
      <c r="T51" s="88">
        <f>SUM(Հարավ.քաղ!T51+Հյուսիս.քաղ!T51+'Երևանի քաղ'!T51+Արարատ!T51+Կոտայք!T51+Տավուշ!T51+լոռի!T51+Սյունիք!T51+Շիրակ!T51+Շենգավիթ!T51+Մալաթիա!T51+կենտրոն!T51+Գեղարք!T51+Էրեբունի!T51+Ավան!T51+Արմավիր!T51+Արագածոտն!T51+Արաբկիր!T51+Աջափնյակ!T51)</f>
        <v>0</v>
      </c>
      <c r="U51" s="88">
        <f>SUM(Հարավ.քաղ!U51+Հյուսիս.քաղ!U51+'Երևանի քաղ'!U51+Արարատ!U51+Կոտայք!U51+Տավուշ!U51+լոռի!U51+Սյունիք!U51+Շիրակ!U51+Շենգավիթ!U51+Մալաթիա!U51+կենտրոն!U51+Գեղարք!U51+Էրեբունի!U51+Ավան!U51+Արմավիր!U51+Արագածոտն!U51+Արաբկիր!U51+Աջափնյակ!U51)</f>
        <v>1</v>
      </c>
      <c r="V51" s="88">
        <f>SUM(Հարավ.քաղ!V51+Հյուսիս.քաղ!V51+'Երևանի քաղ'!V51+Արարատ!V51+Կոտայք!V51+Տավուշ!V51+լոռի!V51+Սյունիք!V51+Շիրակ!V51+Շենգավիթ!V51+Մալաթիա!V51+կենտրոն!V51+Գեղարք!V51+Էրեբունի!V51+Ավան!V51+Արմավիր!V51+Արագածոտն!V51+Արաբկիր!V51+Աջափնյակ!V51)</f>
        <v>0</v>
      </c>
      <c r="W51" s="88">
        <f>SUM(Հարավ.քաղ!W51+Հյուսիս.քաղ!W51+'Երևանի քաղ'!W51+Արարատ!W51+Կոտայք!W51+Տավուշ!W51+լոռի!W51+Սյունիք!W51+Շիրակ!W51+Շենգավիթ!W51+Մալաթիա!W51+կենտրոն!W51+Գեղարք!W51+Էրեբունի!W51+Ավան!W51+Արմավիր!W51+Արագածոտն!W51+Արաբկիր!W51+Աջափնյակ!W51)</f>
        <v>0</v>
      </c>
      <c r="X51" s="88">
        <f>SUM(Հարավ.քաղ!X51+Հյուսիս.քաղ!X51+'Երևանի քաղ'!X51+Արարատ!X51+Կոտայք!X51+Տավուշ!X51+լոռի!X51+Սյունիք!X51+Շիրակ!X51+Շենգավիթ!X51+Մալաթիա!X51+կենտրոն!X51+Գեղարք!X51+Էրեբունի!X51+Ավան!X51+Արմավիր!X51+Արագածոտն!X51+Արաբկիր!X51+Աջափնյակ!X51)</f>
        <v>0</v>
      </c>
      <c r="Y51" s="90">
        <f t="shared" si="1"/>
        <v>0</v>
      </c>
      <c r="Z51" s="88">
        <f>SUM(Հարավ.քաղ!Z51+Հյուսիս.քաղ!Z51+'Երևանի քաղ'!Z51+Արարատ!Z51+Կոտայք!Z51+Տավուշ!Z51+լոռի!Z51+Սյունիք!Z51+Շիրակ!Z51+Շենգավիթ!Z51+Մալաթիա!Z51+կենտրոն!Z51+Գեղարք!Z51+Էրեբունի!Z51+Ավան!Z51+Արմավիր!Z51+Արագածոտն!Z51+Արաբկիր!Z51+Աջափնյակ!Z51)</f>
        <v>0</v>
      </c>
    </row>
    <row r="52" spans="1:26" s="84" customFormat="1">
      <c r="A52" s="86" t="s">
        <v>93</v>
      </c>
      <c r="B52" s="677" t="s">
        <v>94</v>
      </c>
      <c r="C52" s="680"/>
      <c r="D52" s="681"/>
      <c r="E52" s="88">
        <f>SUM(Հարավ.քաղ!E52+Հյուսիս.քաղ!E52+'Երևանի քաղ'!E52+Արարատ!E52+Կոտայք!E52+Տավուշ!E52+լոռի!E52+Սյունիք!E52+Շիրակ!E52+Շենգավիթ!E52+Մալաթիա!E52+կենտրոն!E52+Գեղարք!E52+Էրեբունի!E52+Ավան!E52+Արմավիր!E52+Արագածոտն!E52+Արաբկիր!E52+Աջափնյակ!E52)</f>
        <v>10</v>
      </c>
      <c r="F52" s="88">
        <f>SUM(Հարավ.քաղ!F52+Հյուսիս.քաղ!F52+'Երևանի քաղ'!F52+Արարատ!F52+Կոտայք!F52+Տավուշ!F52+լոռի!F52+Սյունիք!F52+Շիրակ!F52+Շենգավիթ!F52+Մալաթիա!F52+կենտրոն!F52+Գեղարք!F52+Էրեբունի!F52+Ավան!F52+Արմավիր!F52+Արագածոտն!F52+Արաբկիր!F52+Աջափնյակ!F52)</f>
        <v>24</v>
      </c>
      <c r="G52" s="88">
        <f>SUM(Հարավ.քաղ!G52+Հյուսիս.քաղ!G52+'Երևանի քաղ'!G52+Արարատ!G52+Կոտայք!G52+Տավուշ!G52+լոռի!G52+Սյունիք!G52+Շիրակ!G52+Շենգավիթ!G52+Մալաթիա!G52+կենտրոն!G52+Գեղարք!G52+Էրեբունի!G52+Ավան!G52+Արմավիր!G52+Արագածոտն!G52+Արաբկիր!G52+Աջափնյակ!G52)</f>
        <v>21</v>
      </c>
      <c r="H52" s="88">
        <f>SUM(Հարավ.քաղ!H52+Հյուսիս.քաղ!H52+'Երևանի քաղ'!H52+Արարատ!H52+Կոտայք!H52+Տավուշ!H52+լոռի!H52+Սյունիք!H52+Շիրակ!H52+Շենգավիթ!H52+Մալաթիա!H52+կենտրոն!H52+Գեղարք!H52+Էրեբունի!H52+Ավան!H52+Արմավիր!H52+Արագածոտն!H52+Արաբկիր!H52+Աջափնյակ!H52)</f>
        <v>3</v>
      </c>
      <c r="I52" s="88">
        <f>SUM(Հարավ.քաղ!I52+Հյուսիս.քաղ!I52+'Երևանի քաղ'!I52+Արարատ!I52+Կոտայք!I52+Տավուշ!I52+լոռի!I52+Սյունիք!I52+Շիրակ!I52+Շենգավիթ!I52+Մալաթիա!I52+կենտրոն!I52+Գեղարք!I52+Էրեբունի!I52+Ավան!I52+Արմավիր!I52+Արագածոտն!I52+Արաբկիր!I52+Աջափնյակ!I52)</f>
        <v>0</v>
      </c>
      <c r="J52" s="90">
        <f t="shared" si="4"/>
        <v>19</v>
      </c>
      <c r="K52" s="88">
        <f>SUM(Հարավ.քաղ!K52+Հյուսիս.քաղ!K52+'Երևանի քաղ'!K52+Արարատ!K52+Կոտայք!K52+Տավուշ!K52+լոռի!K52+Սյունիք!K52+Շիրակ!K52+Շենգավիթ!K52+Մալաթիա!K52+կենտրոն!K52+Գեղարք!K52+Էրեբունի!K52+Ավան!K52+Արմավիր!K52+Արագածոտն!K52+Արաբկիր!K52+Աջափնյակ!K52)</f>
        <v>7</v>
      </c>
      <c r="L52" s="88">
        <f>SUM(Հարավ.քաղ!L52+Հյուսիս.քաղ!L52+'Երևանի քաղ'!L52+Արարատ!L52+Կոտայք!L52+Տավուշ!L52+լոռի!L52+Սյունիք!L52+Շիրակ!L52+Շենգավիթ!L52+Մալաթիա!L52+կենտրոն!L52+Գեղարք!L52+Էրեբունի!L52+Ավան!L52+Արմավիր!L52+Արագածոտն!L52+Արաբկիր!L52+Աջափնյակ!L52)</f>
        <v>3</v>
      </c>
      <c r="M52" s="88">
        <f>SUM(Հարավ.քաղ!M52+Հյուսիս.քաղ!M52+'Երևանի քաղ'!M52+Արարատ!M52+Կոտայք!M52+Տավուշ!M52+լոռի!M52+Սյունիք!M52+Շիրակ!M52+Շենգավիթ!M52+Մալաթիա!M52+կենտրոն!M52+Գեղարք!M52+Էրեբունի!M52+Ավան!M52+Արմավիր!M52+Արագածոտն!M52+Արաբկիր!M52+Աջափնյակ!M52)</f>
        <v>2</v>
      </c>
      <c r="N52" s="90">
        <f t="shared" si="5"/>
        <v>7</v>
      </c>
      <c r="O52" s="88">
        <f>SUM(Հարավ.քաղ!O52+Հյուսիս.քաղ!O52+'Երևանի քաղ'!O52+Արարատ!O52+Կոտայք!O52+Տավուշ!O52+լոռի!O52+Սյունիք!O52+Շիրակ!O52+Շենգավիթ!O52+Մալաթիա!O52+կենտրոն!O52+Գեղարք!O52+Էրեբունի!O52+Ավան!O52+Արմավիր!O52+Արագածոտն!O52+Արաբկիր!O52+Աջափնյակ!O52)</f>
        <v>5</v>
      </c>
      <c r="P52" s="88">
        <f>SUM(Հարավ.քաղ!P52+Հյուսիս.քաղ!P52+'Երևանի քաղ'!P52+Արարատ!P52+Կոտայք!P52+Տավուշ!P52+լոռի!P52+Սյունիք!P52+Շիրակ!P52+Շենգավիթ!P52+Մալաթիա!P52+կենտրոն!P52+Գեղարք!P52+Էրեբունի!P52+Ավան!P52+Արմավիր!P52+Արագածոտն!P52+Արաբկիր!P52+Աջափնյակ!P52)</f>
        <v>1</v>
      </c>
      <c r="Q52" s="88">
        <f>SUM(Հարավ.քաղ!Q52+Հյուսիս.քաղ!Q52+'Երևանի քաղ'!Q52+Արարատ!Q52+Կոտայք!Q52+Տավուշ!Q52+լոռի!Q52+Սյունիք!Q52+Շիրակ!Q52+Շենգավիթ!Q52+Մալաթիա!Q52+կենտրոն!Q52+Գեղարք!Q52+Էրեբունի!Q52+Ավան!Q52+Արմավիր!Q52+Արագածոտն!Q52+Արաբկիր!Q52+Աջափնյակ!Q52)</f>
        <v>1</v>
      </c>
      <c r="R52" s="88">
        <f>SUM(Հարավ.քաղ!R52+Հյուսիս.քաղ!R52+'Երևանի քաղ'!R52+Արարատ!R52+Կոտայք!R52+Տավուշ!R52+լոռի!R52+Սյունիք!R52+Շիրակ!R52+Շենգավիթ!R52+Մալաթիա!R52+կենտրոն!R52+Գեղարք!R52+Էրեբունի!R52+Ավան!R52+Արմավիր!R52+Արագածոտն!R52+Արաբկիր!R52+Աջափնյակ!R52)</f>
        <v>0</v>
      </c>
      <c r="S52" s="90">
        <f t="shared" si="6"/>
        <v>19</v>
      </c>
      <c r="T52" s="88">
        <f>SUM(Հարավ.քաղ!T52+Հյուսիս.քաղ!T52+'Երևանի քաղ'!T52+Արարատ!T52+Կոտայք!T52+Տավուշ!T52+լոռի!T52+Սյունիք!T52+Շիրակ!T52+Շենգավիթ!T52+Մալաթիա!T52+կենտրոն!T52+Գեղարք!T52+Էրեբունի!T52+Ավան!T52+Արմավիր!T52+Արագածոտն!T52+Արաբկիր!T52+Աջափնյակ!T52)</f>
        <v>0</v>
      </c>
      <c r="U52" s="88">
        <f>SUM(Հարավ.քաղ!U52+Հյուսիս.քաղ!U52+'Երևանի քաղ'!U52+Արարատ!U52+Կոտայք!U52+Տավուշ!U52+լոռի!U52+Սյունիք!U52+Շիրակ!U52+Շենգավիթ!U52+Մալաթիա!U52+կենտրոն!U52+Գեղարք!U52+Էրեբունի!U52+Ավան!U52+Արմավիր!U52+Արագածոտն!U52+Արաբկիր!U52+Աջափնյակ!U52)</f>
        <v>13</v>
      </c>
      <c r="V52" s="88">
        <f>SUM(Հարավ.քաղ!V52+Հյուսիս.քաղ!V52+'Երևանի քաղ'!V52+Արարատ!V52+Կոտայք!V52+Տավուշ!V52+լոռի!V52+Սյունիք!V52+Շիրակ!V52+Շենգավիթ!V52+Մալաթիա!V52+կենտրոն!V52+Գեղարք!V52+Էրեբունի!V52+Ավան!V52+Արմավիր!V52+Արագածոտն!V52+Արաբկիր!V52+Աջափնյակ!V52)</f>
        <v>4</v>
      </c>
      <c r="W52" s="88">
        <f>SUM(Հարավ.քաղ!W52+Հյուսիս.քաղ!W52+'Երևանի քաղ'!W52+Արարատ!W52+Կոտայք!W52+Տավուշ!W52+լոռի!W52+Սյունիք!W52+Շիրակ!W52+Շենգավիթ!W52+Մալաթիա!W52+կենտրոն!W52+Գեղարք!W52+Էրեբունի!W52+Ավան!W52+Արմավիր!W52+Արագածոտն!W52+Արաբկիր!W52+Աջափնյակ!W52)</f>
        <v>0</v>
      </c>
      <c r="X52" s="88">
        <f>SUM(Հարավ.քաղ!X52+Հյուսիս.քաղ!X52+'Երևանի քաղ'!X52+Արարատ!X52+Կոտայք!X52+Տավուշ!X52+լոռի!X52+Սյունիք!X52+Շիրակ!X52+Շենգավիթ!X52+Մալաթիա!X52+կենտրոն!X52+Գեղարք!X52+Էրեբունի!X52+Ավան!X52+Արմավիր!X52+Արագածոտն!X52+Արաբկիր!X52+Աջափնյակ!X52)</f>
        <v>0</v>
      </c>
      <c r="Y52" s="90">
        <f t="shared" si="1"/>
        <v>12</v>
      </c>
      <c r="Z52" s="88">
        <f>SUM(Հարավ.քաղ!Z52+Հյուսիս.քաղ!Z52+'Երևանի քաղ'!Z52+Արարատ!Z52+Կոտայք!Z52+Տավուշ!Z52+լոռի!Z52+Սյունիք!Z52+Շիրակ!Z52+Շենգավիթ!Z52+Մալաթիա!Z52+կենտրոն!Z52+Գեղարք!Z52+Էրեբունի!Z52+Ավան!Z52+Արմավիր!Z52+Արագածոտն!Z52+Արաբկիր!Z52+Աջափնյակ!Z52)</f>
        <v>6</v>
      </c>
    </row>
    <row r="53" spans="1:26" s="84" customFormat="1">
      <c r="A53" s="86" t="s">
        <v>95</v>
      </c>
      <c r="B53" s="677" t="s">
        <v>96</v>
      </c>
      <c r="C53" s="680"/>
      <c r="D53" s="681"/>
      <c r="E53" s="88">
        <f>SUM(Հարավ.քաղ!E53+Հյուսիս.քաղ!E53+'Երևանի քաղ'!E53+Արարատ!E53+Կոտայք!E53+Տավուշ!E53+լոռի!E53+Սյունիք!E53+Շիրակ!E53+Շենգավիթ!E53+Մալաթիա!E53+կենտրոն!E53+Գեղարք!E53+Էրեբունի!E53+Ավան!E53+Արմավիր!E53+Արագածոտն!E53+Արաբկիր!E53+Աջափնյակ!E53)</f>
        <v>0</v>
      </c>
      <c r="F53" s="88">
        <f>SUM(Հարավ.քաղ!F53+Հյուսիս.քաղ!F53+'Երևանի քաղ'!F53+Արարատ!F53+Կոտայք!F53+Տավուշ!F53+լոռի!F53+Սյունիք!F53+Շիրակ!F53+Շենգավիթ!F53+Մալաթիա!F53+կենտրոն!F53+Գեղարք!F53+Էրեբունի!F53+Ավան!F53+Արմավիր!F53+Արագածոտն!F53+Արաբկիր!F53+Աջափնյակ!F53)</f>
        <v>0</v>
      </c>
      <c r="G53" s="88">
        <f>SUM(Հարավ.քաղ!G53+Հյուսիս.քաղ!G53+'Երևանի քաղ'!G53+Արարատ!G53+Կոտայք!G53+Տավուշ!G53+լոռի!G53+Սյունիք!G53+Շիրակ!G53+Շենգավիթ!G53+Մալաթիա!G53+կենտրոն!G53+Գեղարք!G53+Էրեբունի!G53+Ավան!G53+Արմավիր!G53+Արագածոտն!G53+Արաբկիր!G53+Աջափնյակ!G53)</f>
        <v>0</v>
      </c>
      <c r="H53" s="88">
        <f>SUM(Հարավ.քաղ!H53+Հյուսիս.քաղ!H53+'Երևանի քաղ'!H53+Արարատ!H53+Կոտայք!H53+Տավուշ!H53+լոռի!H53+Սյունիք!H53+Շիրակ!H53+Շենգավիթ!H53+Մալաթիա!H53+կենտրոն!H53+Գեղարք!H53+Էրեբունի!H53+Ավան!H53+Արմավիր!H53+Արագածոտն!H53+Արաբկիր!H53+Աջափնյակ!H53)</f>
        <v>0</v>
      </c>
      <c r="I53" s="88">
        <f>SUM(Հարավ.քաղ!I53+Հյուսիս.քաղ!I53+'Երևանի քաղ'!I53+Արարատ!I53+Կոտայք!I53+Տավուշ!I53+լոռի!I53+Սյունիք!I53+Շիրակ!I53+Շենգավիթ!I53+Մալաթիա!I53+կենտրոն!I53+Գեղարք!I53+Էրեբունի!I53+Ավան!I53+Արմավիր!I53+Արագածոտն!I53+Արաբկիր!I53+Աջափնյակ!I53)</f>
        <v>0</v>
      </c>
      <c r="J53" s="90">
        <f t="shared" si="4"/>
        <v>0</v>
      </c>
      <c r="K53" s="88">
        <f>SUM(Հարավ.քաղ!K53+Հյուսիս.քաղ!K53+'Երևանի քաղ'!K53+Արարատ!K53+Կոտայք!K53+Տավուշ!K53+լոռի!K53+Սյունիք!K53+Շիրակ!K53+Շենգավիթ!K53+Մալաթիա!K53+կենտրոն!K53+Գեղարք!K53+Էրեբունի!K53+Ավան!K53+Արմավիր!K53+Արագածոտն!K53+Արաբկիր!K53+Աջափնյակ!K53)</f>
        <v>0</v>
      </c>
      <c r="L53" s="88">
        <f>SUM(Հարավ.քաղ!L53+Հյուսիս.քաղ!L53+'Երևանի քաղ'!L53+Արարատ!L53+Կոտայք!L53+Տավուշ!L53+լոռի!L53+Սյունիք!L53+Շիրակ!L53+Շենգավիթ!L53+Մալաթիա!L53+կենտրոն!L53+Գեղարք!L53+Էրեբունի!L53+Ավան!L53+Արմավիր!L53+Արագածոտն!L53+Արաբկիր!L53+Աջափնյակ!L53)</f>
        <v>0</v>
      </c>
      <c r="M53" s="88">
        <f>SUM(Հարավ.քաղ!M53+Հյուսիս.քաղ!M53+'Երևանի քաղ'!M53+Արարատ!M53+Կոտայք!M53+Տավուշ!M53+լոռի!M53+Սյունիք!M53+Շիրակ!M53+Շենգավիթ!M53+Մալաթիա!M53+կենտրոն!M53+Գեղարք!M53+Էրեբունի!M53+Ավան!M53+Արմավիր!M53+Արագածոտն!M53+Արաբկիր!M53+Աջափնյակ!M53)</f>
        <v>0</v>
      </c>
      <c r="N53" s="90">
        <f t="shared" si="5"/>
        <v>0</v>
      </c>
      <c r="O53" s="88">
        <f>SUM(Հարավ.քաղ!O53+Հյուսիս.քաղ!O53+'Երևանի քաղ'!O53+Արարատ!O53+Կոտայք!O53+Տավուշ!O53+լոռի!O53+Սյունիք!O53+Շիրակ!O53+Շենգավիթ!O53+Մալաթիա!O53+կենտրոն!O53+Գեղարք!O53+Էրեբունի!O53+Ավան!O53+Արմավիր!O53+Արագածոտն!O53+Արաբկիր!O53+Աջափնյակ!O53)</f>
        <v>0</v>
      </c>
      <c r="P53" s="88">
        <f>SUM(Հարավ.քաղ!P53+Հյուսիս.քաղ!P53+'Երևանի քաղ'!P53+Արարատ!P53+Կոտայք!P53+Տավուշ!P53+լոռի!P53+Սյունիք!P53+Շիրակ!P53+Շենգավիթ!P53+Մալաթիա!P53+կենտրոն!P53+Գեղարք!P53+Էրեբունի!P53+Ավան!P53+Արմավիր!P53+Արագածոտն!P53+Արաբկիր!P53+Աջափնյակ!P53)</f>
        <v>0</v>
      </c>
      <c r="Q53" s="88">
        <f>SUM(Հարավ.քաղ!Q53+Հյուսիս.քաղ!Q53+'Երևանի քաղ'!Q53+Արարատ!Q53+Կոտայք!Q53+Տավուշ!Q53+լոռի!Q53+Սյունիք!Q53+Շիրակ!Q53+Շենգավիթ!Q53+Մալաթիա!Q53+կենտրոն!Q53+Գեղարք!Q53+Էրեբունի!Q53+Ավան!Q53+Արմավիր!Q53+Արագածոտն!Q53+Արաբկիր!Q53+Աջափնյակ!Q53)</f>
        <v>0</v>
      </c>
      <c r="R53" s="88">
        <f>SUM(Հարավ.քաղ!R53+Հյուսիս.քաղ!R53+'Երևանի քաղ'!R53+Արարատ!R53+Կոտայք!R53+Տավուշ!R53+լոռի!R53+Սյունիք!R53+Շիրակ!R53+Շենգավիթ!R53+Մալաթիա!R53+կենտրոն!R53+Գեղարք!R53+Էրեբունի!R53+Ավան!R53+Արմավիր!R53+Արագածոտն!R53+Արաբկիր!R53+Աջափնյակ!R53)</f>
        <v>0</v>
      </c>
      <c r="S53" s="90">
        <f t="shared" si="6"/>
        <v>0</v>
      </c>
      <c r="T53" s="88">
        <f>SUM(Հարավ.քաղ!T53+Հյուսիս.քաղ!T53+'Երևանի քաղ'!T53+Արարատ!T53+Կոտայք!T53+Տավուշ!T53+լոռի!T53+Սյունիք!T53+Շիրակ!T53+Շենգավիթ!T53+Մալաթիա!T53+կենտրոն!T53+Գեղարք!T53+Էրեբունի!T53+Ավան!T53+Արմավիր!T53+Արագածոտն!T53+Արաբկիր!T53+Աջափնյակ!T53)</f>
        <v>0</v>
      </c>
      <c r="U53" s="88">
        <f>SUM(Հարավ.քաղ!U53+Հյուսիս.քաղ!U53+'Երևանի քաղ'!U53+Արարատ!U53+Կոտայք!U53+Տավուշ!U53+լոռի!U53+Սյունիք!U53+Շիրակ!U53+Շենգավիթ!U53+Մալաթիա!U53+կենտրոն!U53+Գեղարք!U53+Էրեբունի!U53+Ավան!U53+Արմավիր!U53+Արագածոտն!U53+Արաբկիր!U53+Աջափնյակ!U53)</f>
        <v>0</v>
      </c>
      <c r="V53" s="88">
        <f>SUM(Հարավ.քաղ!V53+Հյուսիս.քաղ!V53+'Երևանի քաղ'!V53+Արարատ!V53+Կոտայք!V53+Տավուշ!V53+լոռի!V53+Սյունիք!V53+Շիրակ!V53+Շենգավիթ!V53+Մալաթիա!V53+կենտրոն!V53+Գեղարք!V53+Էրեբունի!V53+Ավան!V53+Արմավիր!V53+Արագածոտն!V53+Արաբկիր!V53+Աջափնյակ!V53)</f>
        <v>0</v>
      </c>
      <c r="W53" s="88">
        <f>SUM(Հարավ.քաղ!W53+Հյուսիս.քաղ!W53+'Երևանի քաղ'!W53+Արարատ!W53+Կոտայք!W53+Տավուշ!W53+լոռի!W53+Սյունիք!W53+Շիրակ!W53+Շենգավիթ!W53+Մալաթիա!W53+կենտրոն!W53+Գեղարք!W53+Էրեբունի!W53+Ավան!W53+Արմավիր!W53+Արագածոտն!W53+Արաբկիր!W53+Աջափնյակ!W53)</f>
        <v>0</v>
      </c>
      <c r="X53" s="88">
        <f>SUM(Հարավ.քաղ!X53+Հյուսիս.քաղ!X53+'Երևանի քաղ'!X53+Արարատ!X53+Կոտայք!X53+Տավուշ!X53+լոռի!X53+Սյունիք!X53+Շիրակ!X53+Շենգավիթ!X53+Մալաթիա!X53+կենտրոն!X53+Գեղարք!X53+Էրեբունի!X53+Ավան!X53+Արմավիր!X53+Արագածոտն!X53+Արաբկիր!X53+Աջափնյակ!X53)</f>
        <v>0</v>
      </c>
      <c r="Y53" s="90">
        <f t="shared" si="1"/>
        <v>0</v>
      </c>
      <c r="Z53" s="88">
        <f>SUM(Հարավ.քաղ!Z53+Հյուսիս.քաղ!Z53+'Երևանի քաղ'!Z53+Արարատ!Z53+Կոտայք!Z53+Տավուշ!Z53+լոռի!Z53+Սյունիք!Z53+Շիրակ!Z53+Շենգավիթ!Z53+Մալաթիա!Z53+կենտրոն!Z53+Գեղարք!Z53+Էրեբունի!Z53+Ավան!Z53+Արմավիր!Z53+Արագածոտն!Z53+Արաբկիր!Z53+Աջափնյակ!Z53)</f>
        <v>0</v>
      </c>
    </row>
    <row r="54" spans="1:26" s="84" customFormat="1">
      <c r="A54" s="86" t="s">
        <v>97</v>
      </c>
      <c r="B54" s="677" t="s">
        <v>255</v>
      </c>
      <c r="C54" s="680"/>
      <c r="D54" s="681"/>
      <c r="E54" s="88">
        <f>SUM(Հարավ.քաղ!E54+Հյուսիս.քաղ!E54+'Երևանի քաղ'!E54+Արարատ!E54+Կոտայք!E54+Տավուշ!E54+լոռի!E54+Սյունիք!E54+Շիրակ!E54+Շենգավիթ!E54+Մալաթիա!E54+կենտրոն!E54+Գեղարք!E54+Էրեբունի!E54+Ավան!E54+Արմավիր!E54+Արագածոտն!E54+Արաբկիր!E54+Աջափնյակ!E54)</f>
        <v>20</v>
      </c>
      <c r="F54" s="88">
        <f>SUM(Հարավ.քաղ!F54+Հյուսիս.քաղ!F54+'Երևանի քաղ'!F54+Արարատ!F54+Կոտայք!F54+Տավուշ!F54+լոռի!F54+Սյունիք!F54+Շիրակ!F54+Շենգավիթ!F54+Մալաթիա!F54+կենտրոն!F54+Գեղարք!F54+Էրեբունի!F54+Ավան!F54+Արմավիր!F54+Արագածոտն!F54+Արաբկիր!F54+Աջափնյակ!F54)</f>
        <v>61</v>
      </c>
      <c r="G54" s="88">
        <f>SUM(Հարավ.քաղ!G54+Հյուսիս.քաղ!G54+'Երևանի քաղ'!G54+Արարատ!G54+Կոտայք!G54+Տավուշ!G54+լոռի!G54+Սյունիք!G54+Շիրակ!G54+Շենգավիթ!G54+Մալաթիա!G54+կենտրոն!G54+Գեղարք!G54+Էրեբունի!G54+Ավան!G54+Արմավիր!G54+Արագածոտն!G54+Արաբկիր!G54+Աջափնյակ!G54)</f>
        <v>42</v>
      </c>
      <c r="H54" s="88">
        <f>SUM(Հարավ.քաղ!H54+Հյուսիս.քաղ!H54+'Երևանի քաղ'!H54+Արարատ!H54+Կոտայք!H54+Տավուշ!H54+լոռի!H54+Սյունիք!H54+Շիրակ!H54+Շենգավիթ!H54+Մալաթիա!H54+կենտրոն!H54+Գեղարք!H54+Էրեբունի!H54+Ավան!H54+Արմավիր!H54+Արագածոտն!H54+Արաբկիր!H54+Աջափնյակ!H54)</f>
        <v>18</v>
      </c>
      <c r="I54" s="88">
        <f>SUM(Հարավ.քաղ!I54+Հյուսիս.քաղ!I54+'Երևանի քաղ'!I54+Արարատ!I54+Կոտայք!I54+Տավուշ!I54+լոռի!I54+Սյունիք!I54+Շիրակ!I54+Շենգավիթ!I54+Մալաթիա!I54+կենտրոն!I54+Գեղարք!I54+Էրեբունի!I54+Ավան!I54+Արմավիր!I54+Արագածոտն!I54+Արաբկիր!I54+Աջափնյակ!I54)</f>
        <v>1</v>
      </c>
      <c r="J54" s="90">
        <f t="shared" si="4"/>
        <v>31</v>
      </c>
      <c r="K54" s="88">
        <f>SUM(Հարավ.քաղ!K54+Հյուսիս.քաղ!K54+'Երևանի քաղ'!K54+Արարատ!K54+Կոտայք!K54+Տավուշ!K54+լոռի!K54+Սյունիք!K54+Շիրակ!K54+Շենգավիթ!K54+Մալաթիա!K54+կենտրոն!K54+Գեղարք!K54+Էրեբունի!K54+Ավան!K54+Արմավիր!K54+Արագածոտն!K54+Արաբկիր!K54+Աջափնյակ!K54)</f>
        <v>13</v>
      </c>
      <c r="L54" s="88">
        <f>SUM(Հարավ.քաղ!L54+Հյուսիս.քաղ!L54+'Երևանի քաղ'!L54+Արարատ!L54+Կոտայք!L54+Տավուշ!L54+լոռի!L54+Սյունիք!L54+Շիրակ!L54+Շենգավիթ!L54+Մալաթիա!L54+կենտրոն!L54+Գեղարք!L54+Էրեբունի!L54+Ավան!L54+Արմավիր!L54+Արագածոտն!L54+Արաբկիր!L54+Աջափնյակ!L54)</f>
        <v>6</v>
      </c>
      <c r="M54" s="88">
        <f>SUM(Հարավ.քաղ!M54+Հյուսիս.քաղ!M54+'Երևանի քաղ'!M54+Արարատ!M54+Կոտայք!M54+Տավուշ!M54+լոռի!M54+Սյունիք!M54+Շիրակ!M54+Շենգավիթ!M54+Մալաթիա!M54+կենտրոն!M54+Գեղարք!M54+Էրեբունի!M54+Ավան!M54+Արմավիր!M54+Արագածոտն!M54+Արաբկիր!M54+Աջափնյակ!M54)</f>
        <v>8</v>
      </c>
      <c r="N54" s="90">
        <f t="shared" si="5"/>
        <v>4</v>
      </c>
      <c r="O54" s="88">
        <f>SUM(Հարավ.քաղ!O54+Հյուսիս.քաղ!O54+'Երևանի քաղ'!O54+Արարատ!O54+Կոտայք!O54+Տավուշ!O54+լոռի!O54+Սյունիք!O54+Շիրակ!O54+Շենգավիթ!O54+Մալաթիա!O54+կենտրոն!O54+Գեղարք!O54+Էրեբունի!O54+Ավան!O54+Արմավիր!O54+Արագածոտն!O54+Արաբկիր!O54+Աջափնյակ!O54)</f>
        <v>1</v>
      </c>
      <c r="P54" s="88">
        <f>SUM(Հարավ.քաղ!P54+Հյուսիս.քաղ!P54+'Երևանի քաղ'!P54+Արարատ!P54+Կոտայք!P54+Տավուշ!P54+լոռի!P54+Սյունիք!P54+Շիրակ!P54+Շենգավիթ!P54+Մալաթիա!P54+կենտրոն!P54+Գեղարք!P54+Էրեբունի!P54+Ավան!P54+Արմավիր!P54+Արագածոտն!P54+Արաբկիր!P54+Աջափնյակ!P54)</f>
        <v>3</v>
      </c>
      <c r="Q54" s="88">
        <f>SUM(Հարավ.քաղ!Q54+Հյուսիս.քաղ!Q54+'Երևանի քաղ'!Q54+Արարատ!Q54+Կոտայք!Q54+Տավուշ!Q54+լոռի!Q54+Սյունիք!Q54+Շիրակ!Q54+Շենգավիթ!Q54+Մալաթիա!Q54+կենտրոն!Q54+Գեղարք!Q54+Էրեբունի!Q54+Ավան!Q54+Արմավիր!Q54+Արագածոտն!Q54+Արաբկիր!Q54+Աջափնյակ!Q54)</f>
        <v>0</v>
      </c>
      <c r="R54" s="88">
        <f>SUM(Հարավ.քաղ!R54+Հյուսիս.քաղ!R54+'Երևանի քաղ'!R54+Արարատ!R54+Կոտայք!R54+Տավուշ!R54+լոռի!R54+Սյունիք!R54+Շիրակ!R54+Շենգավիթ!R54+Մալաթիա!R54+կենտրոն!R54+Գեղարք!R54+Էրեբունի!R54+Ավան!R54+Արմավիր!R54+Արագածոտն!R54+Արաբկիր!R54+Աջափնյակ!R54)</f>
        <v>0</v>
      </c>
      <c r="S54" s="90">
        <f t="shared" si="6"/>
        <v>31</v>
      </c>
      <c r="T54" s="88">
        <f>SUM(Հարավ.քաղ!T54+Հյուսիս.քաղ!T54+'Երևանի քաղ'!T54+Արարատ!T54+Կոտայք!T54+Տավուշ!T54+լոռի!T54+Սյունիք!T54+Շիրակ!T54+Շենգավիթ!T54+Մալաթիա!T54+կենտրոն!T54+Գեղարք!T54+Էրեբունի!T54+Ավան!T54+Արմավիր!T54+Արագածոտն!T54+Արաբկիր!T54+Աջափնյակ!T54)</f>
        <v>14</v>
      </c>
      <c r="U54" s="88">
        <f>SUM(Հարավ.քաղ!U54+Հյուսիս.քաղ!U54+'Երևանի քաղ'!U54+Արարատ!U54+Կոտայք!U54+Տավուշ!U54+լոռի!U54+Սյունիք!U54+Շիրակ!U54+Շենգավիթ!U54+Մալաթիա!U54+կենտրոն!U54+Գեղարք!U54+Էրեբունի!U54+Ավան!U54+Արմավիր!U54+Արագածոտն!U54+Արաբկիր!U54+Աջափնյակ!U54)</f>
        <v>17</v>
      </c>
      <c r="V54" s="88">
        <f>SUM(Հարավ.քաղ!V54+Հյուսիս.քաղ!V54+'Երևանի քաղ'!V54+Արարատ!V54+Կոտայք!V54+Տավուշ!V54+լոռի!V54+Սյունիք!V54+Շիրակ!V54+Շենգավիթ!V54+Մալաթիա!V54+կենտրոն!V54+Գեղարք!V54+Էրեբունի!V54+Ավան!V54+Արմավիր!V54+Արագածոտն!V54+Արաբկիր!V54+Աջափնյակ!V54)</f>
        <v>13</v>
      </c>
      <c r="W54" s="88">
        <f>SUM(Հարավ.քաղ!W54+Հյուսիս.քաղ!W54+'Երևանի քաղ'!W54+Արարատ!W54+Կոտայք!W54+Տավուշ!W54+լոռի!W54+Սյունիք!W54+Շիրակ!W54+Շենգավիթ!W54+Մալաթիա!W54+կենտրոն!W54+Գեղարք!W54+Էրեբունի!W54+Ավան!W54+Արմավիր!W54+Արագածոտն!W54+Արաբկիր!W54+Աջափնյակ!W54)</f>
        <v>0</v>
      </c>
      <c r="X54" s="88">
        <f>SUM(Հարավ.քաղ!X54+Հյուսիս.քաղ!X54+'Երևանի քաղ'!X54+Արարատ!X54+Կոտայք!X54+Տավուշ!X54+լոռի!X54+Սյունիք!X54+Շիրակ!X54+Շենգավիթ!X54+Մալաթիա!X54+կենտրոն!X54+Գեղարք!X54+Էրեբունի!X54+Ավան!X54+Արմավիր!X54+Արագածոտն!X54+Արաբկիր!X54+Աջափնյակ!X54)</f>
        <v>0</v>
      </c>
      <c r="Y54" s="90">
        <f t="shared" si="1"/>
        <v>17</v>
      </c>
      <c r="Z54" s="88">
        <f>SUM(Հարավ.քաղ!Z54+Հյուսիս.քաղ!Z54+'Երևանի քաղ'!Z54+Արարատ!Z54+Կոտայք!Z54+Տավուշ!Z54+լոռի!Z54+Սյունիք!Z54+Շիրակ!Z54+Շենգավիթ!Z54+Մալաթիա!Z54+կենտրոն!Z54+Գեղարք!Z54+Էրեբունի!Z54+Ավան!Z54+Արմավիր!Z54+Արագածոտն!Z54+Արաբկիր!Z54+Աջափնյակ!Z54)</f>
        <v>5</v>
      </c>
    </row>
    <row r="55" spans="1:26" s="84" customFormat="1">
      <c r="A55" s="86" t="s">
        <v>99</v>
      </c>
      <c r="B55" s="677" t="s">
        <v>100</v>
      </c>
      <c r="C55" s="680"/>
      <c r="D55" s="681"/>
      <c r="E55" s="88">
        <f>SUM(Հարավ.քաղ!E55+Հյուսիս.քաղ!E55+'Երևանի քաղ'!E55+Արարատ!E55+Կոտայք!E55+Տավուշ!E55+լոռի!E55+Սյունիք!E55+Շիրակ!E55+Շենգավիթ!E55+Մալաթիա!E55+կենտրոն!E55+Գեղարք!E55+Էրեբունի!E55+Ավան!E55+Արմավիր!E55+Արագածոտն!E55+Արաբկիր!E55+Աջափնյակ!E55)</f>
        <v>25</v>
      </c>
      <c r="F55" s="88">
        <f>SUM(Հարավ.քաղ!F55+Հյուսիս.քաղ!F55+'Երևանի քաղ'!F55+Արարատ!F55+Կոտայք!F55+Տավուշ!F55+լոռի!F55+Սյունիք!F55+Շիրակ!F55+Շենգավիթ!F55+Մալաթիա!F55+կենտրոն!F55+Գեղարք!F55+Էրեբունի!F55+Ավան!F55+Արմավիր!F55+Արագածոտն!F55+Արաբկիր!F55+Աջափնյակ!F55)</f>
        <v>124</v>
      </c>
      <c r="G55" s="88">
        <f>SUM(Հարավ.քաղ!G55+Հյուսիս.քաղ!G55+'Երևանի քաղ'!G55+Արարատ!G55+Կոտայք!G55+Տավուշ!G55+լոռի!G55+Սյունիք!G55+Շիրակ!G55+Շենգավիթ!G55+Մալաթիա!G55+կենտրոն!G55+Գեղարք!G55+Էրեբունի!G55+Ավան!G55+Արմավիր!G55+Արագածոտն!G55+Արաբկիր!G55+Աջափնյակ!G55)</f>
        <v>110</v>
      </c>
      <c r="H55" s="88">
        <f>SUM(Հարավ.քաղ!H55+Հյուսիս.քաղ!H55+'Երևանի քաղ'!H55+Արարատ!H55+Կոտայք!H55+Տավուշ!H55+լոռի!H55+Սյունիք!H55+Շիրակ!H55+Շենգավիթ!H55+Մալաթիա!H55+կենտրոն!H55+Գեղարք!H55+Էրեբունի!H55+Ավան!H55+Արմավիր!H55+Արագածոտն!H55+Արաբկիր!H55+Աջափնյակ!H55)</f>
        <v>10</v>
      </c>
      <c r="I55" s="88">
        <f>SUM(Հարավ.քաղ!I55+Հյուսիս.քաղ!I55+'Երևանի քաղ'!I55+Արարատ!I55+Կոտայք!I55+Տավուշ!I55+լոռի!I55+Սյունիք!I55+Շիրակ!I55+Շենգավիթ!I55+Մալաթիա!I55+կենտրոն!I55+Գեղարք!I55+Էրեբունի!I55+Ավան!I55+Արմավիր!I55+Արագածոտն!I55+Արաբկիր!I55+Աջափնյակ!I55)</f>
        <v>4</v>
      </c>
      <c r="J55" s="90">
        <f t="shared" si="4"/>
        <v>103</v>
      </c>
      <c r="K55" s="88">
        <f>SUM(Հարավ.քաղ!K55+Հյուսիս.քաղ!K55+'Երևանի քաղ'!K55+Արարատ!K55+Կոտայք!K55+Տավուշ!K55+լոռի!K55+Սյունիք!K55+Շիրակ!K55+Շենգավիթ!K55+Մալաթիա!K55+կենտրոն!K55+Գեղարք!K55+Էրեբունի!K55+Ավան!K55+Արմավիր!K55+Արագածոտն!K55+Արաբկիր!K55+Աջափնյակ!K55)</f>
        <v>61</v>
      </c>
      <c r="L55" s="88">
        <f>SUM(Հարավ.քաղ!L55+Հյուսիս.քաղ!L55+'Երևանի քաղ'!L55+Արարատ!L55+Կոտայք!L55+Տավուշ!L55+լոռի!L55+Սյունիք!L55+Շիրակ!L55+Շենգավիթ!L55+Մալաթիա!L55+կենտրոն!L55+Գեղարք!L55+Էրեբունի!L55+Ավան!L55+Արմավիր!L55+Արագածոտն!L55+Արաբկիր!L55+Աջափնյակ!L55)</f>
        <v>4</v>
      </c>
      <c r="M55" s="88">
        <f>SUM(Հարավ.քաղ!M55+Հյուսիս.քաղ!M55+'Երևանի քաղ'!M55+Արարատ!M55+Կոտայք!M55+Տավուշ!M55+լոռի!M55+Սյունիք!M55+Շիրակ!M55+Շենգավիթ!M55+Մալաթիա!M55+կենտրոն!M55+Գեղարք!M55+Էրեբունի!M55+Ավան!M55+Արմավիր!M55+Արագածոտն!M55+Արաբկիր!M55+Աջափնյակ!M55)</f>
        <v>24</v>
      </c>
      <c r="N55" s="90">
        <f t="shared" si="5"/>
        <v>14</v>
      </c>
      <c r="O55" s="88">
        <f>SUM(Հարավ.քաղ!O55+Հյուսիս.քաղ!O55+'Երևանի քաղ'!O55+Արարատ!O55+Կոտայք!O55+Տավուշ!O55+լոռի!O55+Սյունիք!O55+Շիրակ!O55+Շենգավիթ!O55+Մալաթիա!O55+կենտրոն!O55+Գեղարք!O55+Էրեբունի!O55+Ավան!O55+Արմավիր!O55+Արագածոտն!O55+Արաբկիր!O55+Աջափնյակ!O55)</f>
        <v>2</v>
      </c>
      <c r="P55" s="88">
        <f>SUM(Հարավ.քաղ!P55+Հյուսիս.քաղ!P55+'Երևանի քաղ'!P55+Արարատ!P55+Կոտայք!P55+Տավուշ!P55+լոռի!P55+Սյունիք!P55+Շիրակ!P55+Շենգավիթ!P55+Մալաթիա!P55+կենտրոն!P55+Գեղարք!P55+Էրեբունի!P55+Ավան!P55+Արմավիր!P55+Արագածոտն!P55+Արաբկիր!P55+Աջափնյակ!P55)</f>
        <v>9</v>
      </c>
      <c r="Q55" s="88">
        <f>SUM(Հարավ.քաղ!Q55+Հյուսիս.քաղ!Q55+'Երևանի քաղ'!Q55+Արարատ!Q55+Կոտայք!Q55+Տավուշ!Q55+լոռի!Q55+Սյունիք!Q55+Շիրակ!Q55+Շենգավիթ!Q55+Մալաթիա!Q55+կենտրոն!Q55+Գեղարք!Q55+Էրեբունի!Q55+Ավան!Q55+Արմավիր!Q55+Արագածոտն!Q55+Արաբկիր!Q55+Աջափնյակ!Q55)</f>
        <v>3</v>
      </c>
      <c r="R55" s="88">
        <f>SUM(Հարավ.քաղ!R55+Հյուսիս.քաղ!R55+'Երևանի քաղ'!R55+Արարատ!R55+Կոտայք!R55+Տավուշ!R55+լոռի!R55+Սյունիք!R55+Շիրակ!R55+Շենգավիթ!R55+Մալաթիա!R55+կենտրոն!R55+Գեղարք!R55+Էրեբունի!R55+Ավան!R55+Արմավիր!R55+Արագածոտն!R55+Արաբկիր!R55+Աջափնյակ!R55)</f>
        <v>8</v>
      </c>
      <c r="S55" s="90">
        <f t="shared" si="6"/>
        <v>111</v>
      </c>
      <c r="T55" s="88">
        <f>SUM(Հարավ.քաղ!T55+Հյուսիս.քաղ!T55+'Երևանի քաղ'!T55+Արարատ!T55+Կոտայք!T55+Տավուշ!T55+լոռի!T55+Սյունիք!T55+Շիրակ!T55+Շենգավիթ!T55+Մալաթիա!T55+կենտրոն!T55+Գեղարք!T55+Էրեբունի!T55+Ավան!T55+Արմավիր!T55+Արագածոտն!T55+Արաբկիր!T55+Աջափնյակ!T55)</f>
        <v>3</v>
      </c>
      <c r="U55" s="88">
        <f>SUM(Հարավ.քաղ!U55+Հյուսիս.քաղ!U55+'Երևանի քաղ'!U55+Արարատ!U55+Կոտայք!U55+Տավուշ!U55+լոռի!U55+Սյունիք!U55+Շիրակ!U55+Շենգավիթ!U55+Մալաթիա!U55+կենտրոն!U55+Գեղարք!U55+Էրեբունի!U55+Ավան!U55+Արմավիր!U55+Արագածոտն!U55+Արաբկիր!U55+Աջափնյակ!U55)</f>
        <v>73</v>
      </c>
      <c r="V55" s="88">
        <f>SUM(Հարավ.քաղ!V55+Հյուսիս.քաղ!V55+'Երևանի քաղ'!V55+Արարատ!V55+Կոտայք!V55+Տավուշ!V55+լոռի!V55+Սյունիք!V55+Շիրակ!V55+Շենգավիթ!V55+Մալաթիա!V55+կենտրոն!V55+Գեղարք!V55+Էրեբունի!V55+Ավան!V55+Արմավիր!V55+Արագածոտն!V55+Արաբկիր!V55+Աջափնյակ!V55)</f>
        <v>15</v>
      </c>
      <c r="W55" s="88">
        <f>SUM(Հարավ.քաղ!W55+Հյուսիս.քաղ!W55+'Երևանի քաղ'!W55+Արարատ!W55+Կոտայք!W55+Տավուշ!W55+լոռի!W55+Սյունիք!W55+Շիրակ!W55+Շենգավիթ!W55+Մալաթիա!W55+կենտրոն!W55+Գեղարք!W55+Էրեբունի!W55+Ավան!W55+Արմավիր!W55+Արագածոտն!W55+Արաբկիր!W55+Աջափնյակ!W55)</f>
        <v>1</v>
      </c>
      <c r="X55" s="88">
        <f>SUM(Հարավ.քաղ!X55+Հյուսիս.քաղ!X55+'Երևանի քաղ'!X55+Արարատ!X55+Կոտայք!X55+Տավուշ!X55+լոռի!X55+Սյունիք!X55+Շիրակ!X55+Շենգավիթ!X55+Մալաթիա!X55+կենտրոն!X55+Գեղարք!X55+Էրեբունի!X55+Ավան!X55+Արմավիր!X55+Արագածոտն!X55+Արաբկիր!X55+Աջափնյակ!X55)</f>
        <v>1</v>
      </c>
      <c r="Y55" s="90">
        <f t="shared" si="1"/>
        <v>21</v>
      </c>
      <c r="Z55" s="88">
        <f>SUM(Հարավ.քաղ!Z55+Հյուսիս.քաղ!Z55+'Երևանի քաղ'!Z55+Արարատ!Z55+Կոտայք!Z55+Տավուշ!Z55+լոռի!Z55+Սյունիք!Z55+Շիրակ!Z55+Շենգավիթ!Z55+Մալաթիա!Z55+կենտրոն!Z55+Գեղարք!Z55+Էրեբունի!Z55+Ավան!Z55+Արմավիր!Z55+Արագածոտն!Z55+Արաբկիր!Z55+Աջափնյակ!Z55)</f>
        <v>2</v>
      </c>
    </row>
    <row r="56" spans="1:26" s="84" customFormat="1">
      <c r="A56" s="86" t="s">
        <v>101</v>
      </c>
      <c r="B56" s="665" t="s">
        <v>63</v>
      </c>
      <c r="C56" s="666"/>
      <c r="D56" s="667"/>
      <c r="E56" s="88">
        <f>SUM(Հարավ.քաղ!E56+Հյուսիս.քաղ!E56+'Երևանի քաղ'!E56+Արարատ!E56+Կոտայք!E56+Տավուշ!E56+լոռի!E56+Սյունիք!E56+Շիրակ!E56+Շենգավիթ!E56+Մալաթիա!E56+կենտրոն!E56+Գեղարք!E56+Էրեբունի!E56+Ավան!E56+Արմավիր!E56+Արագածոտն!E56+Արաբկիր!E56+Աջափնյակ!E56)</f>
        <v>57</v>
      </c>
      <c r="F56" s="88">
        <f>SUM(Հարավ.քաղ!F56+Հյուսիս.քաղ!F56+'Երևանի քաղ'!F56+Արարատ!F56+Կոտայք!F56+Տավուշ!F56+լոռի!F56+Սյունիք!F56+Շիրակ!F56+Շենգավիթ!F56+Մալաթիա!F56+կենտրոն!F56+Գեղարք!F56+Էրեբունի!F56+Ավան!F56+Արմավիր!F56+Արագածոտն!F56+Արաբկիր!F56+Աջափնյակ!F56)</f>
        <v>266</v>
      </c>
      <c r="G56" s="88">
        <f>SUM(Հարավ.քաղ!G56+Հյուսիս.քաղ!G56+'Երևանի քաղ'!G56+Արարատ!G56+Կոտայք!G56+Տավուշ!G56+լոռի!G56+Սյունիք!G56+Շիրակ!G56+Շենգավիթ!G56+Մալաթիա!G56+կենտրոն!G56+Գեղարք!G56+Էրեբունի!G56+Ավան!G56+Արմավիր!G56+Արագածոտն!G56+Արաբկիր!G56+Աջափնյակ!G56)</f>
        <v>216</v>
      </c>
      <c r="H56" s="88">
        <f>SUM(Հարավ.քաղ!H56+Հյուսիս.քաղ!H56+'Երևանի քաղ'!H56+Արարատ!H56+Կոտայք!H56+Տավուշ!H56+լոռի!H56+Սյունիք!H56+Շիրակ!H56+Շենգավիթ!H56+Մալաթիա!H56+կենտրոն!H56+Գեղարք!H56+Էրեբունի!H56+Ավան!H56+Արմավիր!H56+Արագածոտն!H56+Արաբկիր!H56+Աջափնյակ!H56)</f>
        <v>46</v>
      </c>
      <c r="I56" s="88">
        <f>SUM(Հարավ.քաղ!I56+Հյուսիս.քաղ!I56+'Երևանի քաղ'!I56+Արարատ!I56+Կոտայք!I56+Տավուշ!I56+լոռի!I56+Սյունիք!I56+Շիրակ!I56+Շենգավիթ!I56+Մալաթիա!I56+կենտրոն!I56+Գեղարք!I56+Էրեբունի!I56+Ավան!I56+Արմավիր!I56+Արագածոտն!I56+Արաբկիր!I56+Աջափնյակ!I56)</f>
        <v>4</v>
      </c>
      <c r="J56" s="90">
        <f t="shared" si="4"/>
        <v>169</v>
      </c>
      <c r="K56" s="88">
        <f>SUM(Հարավ.քաղ!K56+Հյուսիս.քաղ!K56+'Երևանի քաղ'!K56+Արարատ!K56+Կոտայք!K56+Տավուշ!K56+լոռի!K56+Սյունիք!K56+Շիրակ!K56+Շենգավիթ!K56+Մալաթիա!K56+կենտրոն!K56+Գեղարք!K56+Էրեբունի!K56+Ավան!K56+Արմավիր!K56+Արագածոտն!K56+Արաբկիր!K56+Աջափնյակ!K56)</f>
        <v>104</v>
      </c>
      <c r="L56" s="88">
        <f>SUM(Հարավ.քաղ!L56+Հյուսիս.քաղ!L56+'Երևանի քաղ'!L56+Արարատ!L56+Կոտայք!L56+Տավուշ!L56+լոռի!L56+Սյունիք!L56+Շիրակ!L56+Շենգավիթ!L56+Մալաթիա!L56+կենտրոն!L56+Գեղարք!L56+Էրեբունի!L56+Ավան!L56+Արմավիր!L56+Արագածոտն!L56+Արաբկիր!L56+Աջափնյակ!L56)</f>
        <v>12</v>
      </c>
      <c r="M56" s="88">
        <f>SUM(Հարավ.քաղ!M56+Հյուսիս.քաղ!M56+'Երևանի քաղ'!M56+Արարատ!M56+Կոտայք!M56+Տավուշ!M56+լոռի!M56+Սյունիք!M56+Շիրակ!M56+Շենգավիթ!M56+Մալաթիա!M56+կենտրոն!M56+Գեղարք!M56+Էրեբունի!M56+Ավան!M56+Արմավիր!M56+Արագածոտն!M56+Արաբկիր!M56+Աջափնյակ!M56)</f>
        <v>28</v>
      </c>
      <c r="N56" s="90">
        <f t="shared" si="5"/>
        <v>25</v>
      </c>
      <c r="O56" s="88">
        <f>SUM(Հարավ.քաղ!O56+Հյուսիս.քաղ!O56+'Երևանի քաղ'!O56+Արարատ!O56+Կոտայք!O56+Տավուշ!O56+լոռի!O56+Սյունիք!O56+Շիրակ!O56+Շենգավիթ!O56+Մալաթիա!O56+կենտրոն!O56+Գեղարք!O56+Էրեբունի!O56+Ավան!O56+Արմավիր!O56+Արագածոտն!O56+Արաբկիր!O56+Աջափնյակ!O56)</f>
        <v>8</v>
      </c>
      <c r="P56" s="88">
        <f>SUM(Հարավ.քաղ!P56+Հյուսիս.քաղ!P56+'Երևանի քաղ'!P56+Արարատ!P56+Կոտայք!P56+Տավուշ!P56+լոռի!P56+Սյունիք!P56+Շիրակ!P56+Շենգավիթ!P56+Մալաթիա!P56+կենտրոն!P56+Գեղարք!P56+Էրեբունի!P56+Ավան!P56+Արմավիր!P56+Արագածոտն!P56+Արաբկիր!P56+Աջափնյակ!P56)</f>
        <v>16</v>
      </c>
      <c r="Q56" s="88">
        <f>SUM(Հարավ.քաղ!Q56+Հյուսիս.քաղ!Q56+'Երևանի քաղ'!Q56+Արարատ!Q56+Կոտայք!Q56+Տավուշ!Q56+լոռի!Q56+Սյունիք!Q56+Շիրակ!Q56+Շենգավիթ!Q56+Մալաթիա!Q56+կենտրոն!Q56+Գեղարք!Q56+Էրեբունի!Q56+Ավան!Q56+Արմավիր!Q56+Արագածոտն!Q56+Արաբկիր!Q56+Աջափնյակ!Q56)</f>
        <v>1</v>
      </c>
      <c r="R56" s="88">
        <f>SUM(Հարավ.քաղ!R56+Հյուսիս.քաղ!R56+'Երևանի քաղ'!R56+Արարատ!R56+Կոտայք!R56+Տավուշ!R56+լոռի!R56+Սյունիք!R56+Շիրակ!R56+Շենգավիթ!R56+Մալաթիա!R56+կենտրոն!R56+Գեղարք!R56+Էրեբունի!R56+Ավան!R56+Արմավիր!R56+Արագածոտն!R56+Արաբկիր!R56+Աջափնյակ!R56)</f>
        <v>3</v>
      </c>
      <c r="S56" s="90">
        <f t="shared" si="6"/>
        <v>172</v>
      </c>
      <c r="T56" s="88">
        <f>SUM(Հարավ.քաղ!T56+Հյուսիս.քաղ!T56+'Երևանի քաղ'!T56+Արարատ!T56+Կոտայք!T56+Տավուշ!T56+լոռի!T56+Սյունիք!T56+Շիրակ!T56+Շենգավիթ!T56+Մալաթիա!T56+կենտրոն!T56+Գեղարք!T56+Էրեբունի!T56+Ավան!T56+Արմավիր!T56+Արագածոտն!T56+Արաբկիր!T56+Աջափնյակ!T56)</f>
        <v>4</v>
      </c>
      <c r="U56" s="88">
        <f>SUM(Հարավ.քաղ!U56+Հյուսիս.քաղ!U56+'Երևանի քաղ'!U56+Արարատ!U56+Կոտայք!U56+Տավուշ!U56+լոռի!U56+Սյունիք!U56+Շիրակ!U56+Շենգավիթ!U56+Մալաթիա!U56+կենտրոն!U56+Գեղարք!U56+Էրեբունի!U56+Ավան!U56+Արմավիր!U56+Արագածոտն!U56+Արաբկիր!U56+Աջափնյակ!U56)</f>
        <v>138</v>
      </c>
      <c r="V56" s="88">
        <f>SUM(Հարավ.քաղ!V56+Հյուսիս.քաղ!V56+'Երևանի քաղ'!V56+Արարատ!V56+Կոտայք!V56+Տավուշ!V56+լոռի!V56+Սյունիք!V56+Շիրակ!V56+Շենգավիթ!V56+Մալաթիա!V56+կենտրոն!V56+Գեղարք!V56+Էրեբունի!V56+Ավան!V56+Արմավիր!V56+Արագածոտն!V56+Արաբկիր!V56+Աջափնյակ!V56)</f>
        <v>30</v>
      </c>
      <c r="W56" s="88">
        <f>SUM(Հարավ.քաղ!W56+Հյուսիս.քաղ!W56+'Երևանի քաղ'!W56+Արարատ!W56+Կոտայք!W56+Տավուշ!W56+լոռի!W56+Սյունիք!W56+Շիրակ!W56+Շենգավիթ!W56+Մալաթիա!W56+կենտրոն!W56+Գեղարք!W56+Էրեբունի!W56+Ավան!W56+Արմավիր!W56+Արագածոտն!W56+Արաբկիր!W56+Աջափնյակ!W56)</f>
        <v>0</v>
      </c>
      <c r="X56" s="88">
        <f>SUM(Հարավ.քաղ!X56+Հյուսիս.քաղ!X56+'Երևանի քաղ'!X56+Արարատ!X56+Կոտայք!X56+Տավուշ!X56+լոռի!X56+Սյունիք!X56+Շիրակ!X56+Շենգավիթ!X56+Մալաթիա!X56+կենտրոն!X56+Գեղարք!X56+Էրեբունի!X56+Ավան!X56+Արմավիր!X56+Արագածոտն!X56+Արաբկիր!X56+Աջափնյակ!X56)</f>
        <v>1</v>
      </c>
      <c r="Y56" s="90">
        <f t="shared" si="1"/>
        <v>97</v>
      </c>
      <c r="Z56" s="88">
        <f>SUM(Հարավ.քաղ!Z56+Հյուսիս.քաղ!Z56+'Երևանի քաղ'!Z56+Արարատ!Z56+Կոտայք!Z56+Տավուշ!Z56+լոռի!Z56+Սյունիք!Z56+Շիրակ!Z56+Շենգավիթ!Z56+Մալաթիա!Z56+կենտրոն!Z56+Գեղարք!Z56+Էրեբունի!Z56+Ավան!Z56+Արմավիր!Z56+Արագածոտն!Z56+Արաբկիր!Z56+Աջափնյակ!Z56)</f>
        <v>13</v>
      </c>
    </row>
    <row r="57" spans="1:26" s="84" customFormat="1" ht="14.25">
      <c r="A57" s="45" t="s">
        <v>102</v>
      </c>
      <c r="B57" s="446" t="s">
        <v>103</v>
      </c>
      <c r="C57" s="447"/>
      <c r="D57" s="448"/>
      <c r="E57" s="90">
        <f t="shared" ref="E57:Z57" si="8">SUM(E58:E70)</f>
        <v>498</v>
      </c>
      <c r="F57" s="44">
        <f t="shared" si="8"/>
        <v>3031</v>
      </c>
      <c r="G57" s="44">
        <f t="shared" si="8"/>
        <v>2709</v>
      </c>
      <c r="H57" s="44">
        <f t="shared" si="8"/>
        <v>307</v>
      </c>
      <c r="I57" s="44">
        <f t="shared" si="8"/>
        <v>15</v>
      </c>
      <c r="J57" s="90">
        <f t="shared" si="4"/>
        <v>2459</v>
      </c>
      <c r="K57" s="44">
        <f t="shared" si="8"/>
        <v>1559</v>
      </c>
      <c r="L57" s="44">
        <f t="shared" si="8"/>
        <v>415</v>
      </c>
      <c r="M57" s="44">
        <f t="shared" si="8"/>
        <v>135</v>
      </c>
      <c r="N57" s="90">
        <f t="shared" si="5"/>
        <v>350</v>
      </c>
      <c r="O57" s="44">
        <f t="shared" si="8"/>
        <v>66</v>
      </c>
      <c r="P57" s="44">
        <f t="shared" si="8"/>
        <v>252</v>
      </c>
      <c r="Q57" s="44">
        <f t="shared" si="8"/>
        <v>32</v>
      </c>
      <c r="R57" s="44">
        <f t="shared" si="8"/>
        <v>5</v>
      </c>
      <c r="S57" s="44">
        <f t="shared" si="6"/>
        <v>2464</v>
      </c>
      <c r="T57" s="44">
        <f t="shared" si="8"/>
        <v>17</v>
      </c>
      <c r="U57" s="44">
        <f t="shared" si="8"/>
        <v>1950</v>
      </c>
      <c r="V57" s="44">
        <f t="shared" si="8"/>
        <v>183</v>
      </c>
      <c r="W57" s="44">
        <f t="shared" si="8"/>
        <v>0</v>
      </c>
      <c r="X57" s="44">
        <f t="shared" si="8"/>
        <v>3</v>
      </c>
      <c r="Y57" s="90">
        <f t="shared" si="1"/>
        <v>726</v>
      </c>
      <c r="Z57" s="44">
        <f t="shared" si="8"/>
        <v>64</v>
      </c>
    </row>
    <row r="58" spans="1:26" s="84" customFormat="1">
      <c r="A58" s="86" t="s">
        <v>104</v>
      </c>
      <c r="B58" s="677" t="s">
        <v>105</v>
      </c>
      <c r="C58" s="680"/>
      <c r="D58" s="681"/>
      <c r="E58" s="88">
        <f>SUM(Հարավ.քաղ!E58+Հյուսիս.քաղ!E58+'Երևանի քաղ'!E58+Արարատ!E58+Կոտայք!E58+Տավուշ!E58+լոռի!E58+Սյունիք!E58+Շիրակ!E58+Շենգավիթ!E58+Մալաթիա!E58+կենտրոն!E58+Գեղարք!E58+Էրեբունի!E58+Ավան!E58+Արմավիր!E58+Արագածոտն!E58+Արաբկիր!E58+Աջափնյակ!E58)</f>
        <v>261</v>
      </c>
      <c r="F58" s="88">
        <f>SUM(Հարավ.քաղ!F58+Հյուսիս.քաղ!F58+'Երևանի քաղ'!F58+Արարատ!F58+Կոտայք!F58+Տավուշ!F58+լոռի!F58+Սյունիք!F58+Շիրակ!F58+Շենգավիթ!F58+Մալաթիա!F58+կենտրոն!F58+Գեղարք!F58+Էրեբունի!F58+Ավան!F58+Արմավիր!F58+Արագածոտն!F58+Արաբկիր!F58+Աջափնյակ!F58)</f>
        <v>1577</v>
      </c>
      <c r="G58" s="88">
        <f>SUM(Հարավ.քաղ!G58+Հյուսիս.քաղ!G58+'Երևանի քաղ'!G58+Արարատ!G58+Կոտայք!G58+Տավուշ!G58+լոռի!G58+Սյունիք!G58+Շիրակ!G58+Շենգավիթ!G58+Մալաթիա!G58+կենտրոն!G58+Գեղարք!G58+Էրեբունի!G58+Ավան!G58+Արմավիր!G58+Արագածոտն!G58+Արաբկիր!G58+Աջափնյակ!G58)</f>
        <v>1382</v>
      </c>
      <c r="H58" s="88">
        <f>SUM(Հարավ.քաղ!H58+Հյուսիս.քաղ!H58+'Երևանի քաղ'!H58+Արարատ!H58+Կոտայք!H58+Տավուշ!H58+լոռի!H58+Սյունիք!H58+Շիրակ!H58+Շենգավիթ!H58+Մալաթիա!H58+կենտրոն!H58+Գեղարք!H58+Էրեբունի!H58+Ավան!H58+Արմավիր!H58+Արագածոտն!H58+Արաբկիր!H58+Աջափնյակ!H58)</f>
        <v>185</v>
      </c>
      <c r="I58" s="88">
        <f>SUM(Հարավ.քաղ!I58+Հյուսիս.քաղ!I58+'Երևանի քաղ'!I58+Արարատ!I58+Կոտայք!I58+Տավուշ!I58+լոռի!I58+Սյունիք!I58+Շիրակ!I58+Շենգավիթ!I58+Մալաթիա!I58+կենտրոն!I58+Գեղարք!I58+Էրեբունի!I58+Ավան!I58+Արմավիր!I58+Արագածոտն!I58+Արաբկիր!I58+Աջափնյակ!I58)</f>
        <v>10</v>
      </c>
      <c r="J58" s="90">
        <f t="shared" si="4"/>
        <v>1257</v>
      </c>
      <c r="K58" s="88">
        <f>SUM(Հարավ.քաղ!K58+Հյուսիս.քաղ!K58+'Երևանի քաղ'!K58+Արարատ!K58+Կոտայք!K58+Տավուշ!K58+լոռի!K58+Սյունիք!K58+Շիրակ!K58+Շենգավիթ!K58+Մալաթիա!K58+կենտրոն!K58+Գեղարք!K58+Էրեբունի!K58+Ավան!K58+Արմավիր!K58+Արագածոտն!K58+Արաբկիր!K58+Աջափնյակ!K58)</f>
        <v>993</v>
      </c>
      <c r="L58" s="88">
        <f>SUM(Հարավ.քաղ!L58+Հյուսիս.քաղ!L58+'Երևանի քաղ'!L58+Արարատ!L58+Կոտայք!L58+Տավուշ!L58+լոռի!L58+Սյունիք!L58+Շիրակ!L58+Շենգավիթ!L58+Մալաթիա!L58+կենտրոն!L58+Գեղարք!L58+Էրեբունի!L58+Ավան!L58+Արմավիր!L58+Արագածոտն!L58+Արաբկիր!L58+Աջափնյակ!L58)</f>
        <v>54</v>
      </c>
      <c r="M58" s="88">
        <f>SUM(Հարավ.քաղ!M58+Հյուսիս.քաղ!M58+'Երևանի քաղ'!M58+Արարատ!M58+Կոտայք!M58+Տավուշ!M58+լոռի!M58+Սյունիք!M58+Շիրակ!M58+Շենգավիթ!M58+Մալաթիա!M58+կենտրոն!M58+Գեղարք!M58+Էրեբունի!M58+Ավան!M58+Արմավիր!M58+Արագածոտն!M58+Արաբկիր!M58+Աջափնյակ!M58)</f>
        <v>33</v>
      </c>
      <c r="N58" s="90">
        <f t="shared" si="5"/>
        <v>177</v>
      </c>
      <c r="O58" s="88">
        <f>SUM(Հարավ.քաղ!O58+Հյուսիս.քաղ!O58+'Երևանի քաղ'!O58+Արարատ!O58+Կոտայք!O58+Տավուշ!O58+լոռի!O58+Սյունիք!O58+Շիրակ!O58+Շենգավիթ!O58+Մալաթիա!O58+կենտրոն!O58+Գեղարք!O58+Էրեբունի!O58+Ավան!O58+Արմավիր!O58+Արագածոտն!O58+Արաբկիր!O58+Աջափնյակ!O58)</f>
        <v>18</v>
      </c>
      <c r="P58" s="88">
        <f>SUM(Հարավ.քաղ!P58+Հյուսիս.քաղ!P58+'Երևանի քաղ'!P58+Արարատ!P58+Կոտայք!P58+Տավուշ!P58+լոռի!P58+Սյունիք!P58+Շիրակ!P58+Շենգավիթ!P58+Մալաթիա!P58+կենտրոն!P58+Գեղարք!P58+Էրեբունի!P58+Ավան!P58+Արմավիր!P58+Արագածոտն!P58+Արաբկիր!P58+Աջափնյակ!P58)</f>
        <v>138</v>
      </c>
      <c r="Q58" s="88">
        <f>SUM(Հարավ.քաղ!Q58+Հյուսիս.քաղ!Q58+'Երևանի քաղ'!Q58+Արարատ!Q58+Կոտայք!Q58+Տավուշ!Q58+լոռի!Q58+Սյունիք!Q58+Շիրակ!Q58+Շենգավիթ!Q58+Մալաթիա!Q58+կենտրոն!Q58+Գեղարք!Q58+Էրեբունի!Q58+Ավան!Q58+Արմավիր!Q58+Արագածոտն!Q58+Արաբկիր!Q58+Աջափնյակ!Q58)</f>
        <v>21</v>
      </c>
      <c r="R58" s="88">
        <f>SUM(Հարավ.քաղ!R58+Հյուսիս.քաղ!R58+'Երևանի քաղ'!R58+Արարատ!R58+Կոտայք!R58+Տավուշ!R58+լոռի!R58+Սյունիք!R58+Շիրակ!R58+Շենգավիթ!R58+Մալաթիա!R58+կենտրոն!R58+Գեղարք!R58+Էրեբունի!R58+Ավան!R58+Արմավիր!R58+Արագածոտն!R58+Արաբկիր!R58+Աջափնյակ!R58)</f>
        <v>1</v>
      </c>
      <c r="S58" s="90">
        <f t="shared" si="6"/>
        <v>1258</v>
      </c>
      <c r="T58" s="88">
        <f>SUM(Հարավ.քաղ!T58+Հյուսիս.քաղ!T58+'Երևանի քաղ'!T58+Արարատ!T58+Կոտայք!T58+Տավուշ!T58+լոռի!T58+Սյունիք!T58+Շիրակ!T58+Շենգավիթ!T58+Մալաթիա!T58+կենտրոն!T58+Գեղարք!T58+Էրեբունի!T58+Ավան!T58+Արմավիր!T58+Արագածոտն!T58+Արաբկիր!T58+Աջափնյակ!T58)</f>
        <v>3</v>
      </c>
      <c r="U58" s="88">
        <f>SUM(Հարավ.քաղ!U58+Հյուսիս.քաղ!U58+'Երևանի քաղ'!U58+Արարատ!U58+Կոտայք!U58+Տավուշ!U58+լոռի!U58+Սյունիք!U58+Շիրակ!U58+Շենգավիթ!U58+Մալաթիա!U58+կենտրոն!U58+Գեղարք!U58+Էրեբունի!U58+Ավան!U58+Արմավիր!U58+Արագածոտն!U58+Արաբկիր!U58+Աջափնյակ!U58)</f>
        <v>1034</v>
      </c>
      <c r="V58" s="88">
        <f>SUM(Հարավ.քաղ!V58+Հյուսիս.քաղ!V58+'Երևանի քաղ'!V58+Արարատ!V58+Կոտայք!V58+Տավուշ!V58+լոռի!V58+Սյունիք!V58+Շիրակ!V58+Շենգավիթ!V58+Մալաթիա!V58+կենտրոն!V58+Գեղարք!V58+Էրեբունի!V58+Ավան!V58+Արմավիր!V58+Արագածոտն!V58+Արաբկիր!V58+Աջափնյակ!V58)</f>
        <v>48</v>
      </c>
      <c r="W58" s="88">
        <f>SUM(Հարավ.քաղ!W58+Հյուսիս.քաղ!W58+'Երևանի քաղ'!W58+Արարատ!W58+Կոտայք!W58+Տավուշ!W58+լոռի!W58+Սյունիք!W58+Շիրակ!W58+Շենգավիթ!W58+Մալաթիա!W58+կենտրոն!W58+Գեղարք!W58+Էրեբունի!W58+Ավան!W58+Արմավիր!W58+Արագածոտն!W58+Արաբկիր!W58+Աջափնյակ!W58)</f>
        <v>0</v>
      </c>
      <c r="X58" s="88">
        <f>SUM(Հարավ.քաղ!X58+Հյուսիս.քաղ!X58+'Երևանի քաղ'!X58+Արարատ!X58+Կոտայք!X58+Տավուշ!X58+լոռի!X58+Սյունիք!X58+Շիրակ!X58+Շենգավիթ!X58+Մալաթիա!X58+կենտրոն!X58+Գեղարք!X58+Էրեբունի!X58+Ավան!X58+Արմավիր!X58+Արագածոտն!X58+Արաբկիր!X58+Աջափնյակ!X58)</f>
        <v>0</v>
      </c>
      <c r="Y58" s="90">
        <f t="shared" si="1"/>
        <v>382</v>
      </c>
      <c r="Z58" s="88">
        <f>SUM(Հարավ.քաղ!Z58+Հյուսիս.քաղ!Z58+'Երևանի քաղ'!Z58+Արարատ!Z58+Կոտայք!Z58+Տավուշ!Z58+լոռի!Z58+Սյունիք!Z58+Շիրակ!Z58+Շենգավիթ!Z58+Մալաթիա!Z58+կենտրոն!Z58+Գեղարք!Z58+Էրեբունի!Z58+Ավան!Z58+Արմավիր!Z58+Արագածոտն!Z58+Արաբկիր!Z58+Աջափնյակ!Z58)</f>
        <v>20</v>
      </c>
    </row>
    <row r="59" spans="1:26" s="84" customFormat="1">
      <c r="A59" s="86" t="s">
        <v>106</v>
      </c>
      <c r="B59" s="677" t="s">
        <v>107</v>
      </c>
      <c r="C59" s="680"/>
      <c r="D59" s="681"/>
      <c r="E59" s="88">
        <f>SUM(Հարավ.քաղ!E59+Հյուսիս.քաղ!E59+'Երևանի քաղ'!E59+Արարատ!E59+Կոտայք!E59+Տավուշ!E59+լոռի!E59+Սյունիք!E59+Շիրակ!E59+Շենգավիթ!E59+Մալաթիա!E59+կենտրոն!E59+Գեղարք!E59+Էրեբունի!E59+Ավան!E59+Արմավիր!E59+Արագածոտն!E59+Արաբկիր!E59+Աջափնյակ!E59)</f>
        <v>100</v>
      </c>
      <c r="F59" s="88">
        <f>SUM(Հարավ.քաղ!F59+Հյուսիս.քաղ!F59+'Երևանի քաղ'!F59+Արարատ!F59+Կոտայք!F59+Տավուշ!F59+լոռի!F59+Սյունիք!F59+Շիրակ!F59+Շենգավիթ!F59+Մալաթիա!F59+կենտրոն!F59+Գեղարք!F59+Էրեբունի!F59+Ավան!F59+Արմավիր!F59+Արագածոտն!F59+Արաբկիր!F59+Աջափնյակ!F59)</f>
        <v>618</v>
      </c>
      <c r="G59" s="88">
        <f>SUM(Հարավ.քաղ!G59+Հյուսիս.քաղ!G59+'Երևանի քաղ'!G59+Արարատ!G59+Կոտայք!G59+Տավուշ!G59+լոռի!G59+Սյունիք!G59+Շիրակ!G59+Շենգավիթ!G59+Մալաթիա!G59+կենտրոն!G59+Գեղարք!G59+Էրեբունի!G59+Ավան!G59+Արմավիր!G59+Արագածոտն!G59+Արաբկիր!G59+Աջափնյակ!G59)</f>
        <v>577</v>
      </c>
      <c r="H59" s="88">
        <f>SUM(Հարավ.քաղ!H59+Հյուսիս.քաղ!H59+'Երևանի քաղ'!H59+Արարատ!H59+Կոտայք!H59+Տավուշ!H59+լոռի!H59+Սյունիք!H59+Շիրակ!H59+Շենգավիթ!H59+Մալաթիա!H59+կենտրոն!H59+Գեղարք!H59+Էրեբունի!H59+Ավան!H59+Արմավիր!H59+Արագածոտն!H59+Արաբկիր!H59+Աջափնյակ!H59)</f>
        <v>39</v>
      </c>
      <c r="I59" s="88">
        <f>SUM(Հարավ.քաղ!I59+Հյուսիս.քաղ!I59+'Երևանի քաղ'!I59+Արարատ!I59+Կոտայք!I59+Տավուշ!I59+լոռի!I59+Սյունիք!I59+Շիրակ!I59+Շենգավիթ!I59+Մալաթիա!I59+կենտրոն!I59+Գեղարք!I59+Էրեբունի!I59+Ավան!I59+Արմավիր!I59+Արագածոտն!I59+Արաբկիր!I59+Աջափնյակ!I59)</f>
        <v>2</v>
      </c>
      <c r="J59" s="90">
        <f t="shared" si="4"/>
        <v>527</v>
      </c>
      <c r="K59" s="88">
        <f>SUM(Հարավ.քաղ!K59+Հյուսիս.քաղ!K59+'Երևանի քաղ'!K59+Արարատ!K59+Կոտայք!K59+Տավուշ!K59+լոռի!K59+Սյունիք!K59+Շիրակ!K59+Շենգավիթ!K59+Մալաթիա!K59+կենտրոն!K59+Գեղարք!K59+Էրեբունի!K59+Ավան!K59+Արմավիր!K59+Արագածոտն!K59+Արաբկիր!K59+Աջափնյակ!K59)</f>
        <v>217</v>
      </c>
      <c r="L59" s="88">
        <f>SUM(Հարավ.քաղ!L59+Հյուսիս.քաղ!L59+'Երևանի քաղ'!L59+Արարատ!L59+Կոտայք!L59+Տավուշ!L59+լոռի!L59+Սյունիք!L59+Շիրակ!L59+Շենգավիթ!L59+Մալաթիա!L59+կենտրոն!L59+Գեղարք!L59+Էրեբունի!L59+Ավան!L59+Արմավիր!L59+Արագածոտն!L59+Արաբկիր!L59+Աջափնյակ!L59)</f>
        <v>236</v>
      </c>
      <c r="M59" s="88">
        <f>SUM(Հարավ.քաղ!M59+Հյուսիս.քաղ!M59+'Երևանի քաղ'!M59+Արարատ!M59+Կոտայք!M59+Տավուշ!M59+լոռի!M59+Սյունիք!M59+Շիրակ!M59+Շենգավիթ!M59+Մալաթիա!M59+կենտրոն!M59+Գեղարք!M59+Էրեբունի!M59+Ավան!M59+Արմավիր!M59+Արագածոտն!M59+Արաբկիր!M59+Աջափնյակ!M59)</f>
        <v>11</v>
      </c>
      <c r="N59" s="90">
        <f t="shared" si="5"/>
        <v>63</v>
      </c>
      <c r="O59" s="88">
        <f>SUM(Հարավ.քաղ!O59+Հյուսիս.քաղ!O59+'Երևանի քաղ'!O59+Արարատ!O59+Կոտայք!O59+Տավուշ!O59+լոռի!O59+Սյունիք!O59+Շիրակ!O59+Շենգավիթ!O59+Մալաթիա!O59+կենտրոն!O59+Գեղարք!O59+Էրեբունի!O59+Ավան!O59+Արմավիր!O59+Արագածոտն!O59+Արաբկիր!O59+Աջափնյակ!O59)</f>
        <v>18</v>
      </c>
      <c r="P59" s="88">
        <f>SUM(Հարավ.քաղ!P59+Հյուսիս.քաղ!P59+'Երևանի քաղ'!P59+Արարատ!P59+Կոտայք!P59+Տավուշ!P59+լոռի!P59+Սյունիք!P59+Շիրակ!P59+Շենգավիթ!P59+Մալաթիա!P59+կենտրոն!P59+Գեղարք!P59+Էրեբունի!P59+Ավան!P59+Արմավիր!P59+Արագածոտն!P59+Արաբկիր!P59+Աջափնյակ!P59)</f>
        <v>44</v>
      </c>
      <c r="Q59" s="88">
        <f>SUM(Հարավ.քաղ!Q59+Հյուսիս.քաղ!Q59+'Երևանի քաղ'!Q59+Արարատ!Q59+Կոտայք!Q59+Տավուշ!Q59+լոռի!Q59+Սյունիք!Q59+Շիրակ!Q59+Շենգավիթ!Q59+Մալաթիա!Q59+կենտրոն!Q59+Գեղարք!Q59+Էրեբունի!Q59+Ավան!Q59+Արմավիր!Q59+Արագածոտն!Q59+Արաբկիր!Q59+Աջափնյակ!Q59)</f>
        <v>1</v>
      </c>
      <c r="R59" s="88">
        <f>SUM(Հարավ.քաղ!R59+Հյուսիս.քաղ!R59+'Երևանի քաղ'!R59+Արարատ!R59+Կոտայք!R59+Տավուշ!R59+լոռի!R59+Սյունիք!R59+Շիրակ!R59+Շենգավիթ!R59+Մալաթիա!R59+կենտրոն!R59+Գեղարք!R59+Էրեբունի!R59+Ավան!R59+Արմավիր!R59+Արագածոտն!R59+Արաբկիր!R59+Աջափնյակ!R59)</f>
        <v>1</v>
      </c>
      <c r="S59" s="90">
        <f t="shared" si="6"/>
        <v>528</v>
      </c>
      <c r="T59" s="88">
        <f>SUM(Հարավ.քաղ!T59+Հյուսիս.քաղ!T59+'Երևանի քաղ'!T59+Արարատ!T59+Կոտայք!T59+Տավուշ!T59+լոռի!T59+Սյունիք!T59+Շիրակ!T59+Շենգավիթ!T59+Մալաթիա!T59+կենտրոն!T59+Գեղարք!T59+Էրեբունի!T59+Ավան!T59+Արմավիր!T59+Արագածոտն!T59+Արաբկիր!T59+Աջափնյակ!T59)</f>
        <v>3</v>
      </c>
      <c r="U59" s="88">
        <f>SUM(Հարավ.քաղ!U59+Հյուսիս.քաղ!U59+'Երևանի քաղ'!U59+Արարատ!U59+Կոտայք!U59+Տավուշ!U59+լոռի!U59+Սյունիք!U59+Շիրակ!U59+Շենգավիթ!U59+Մալաթիա!U59+կենտրոն!U59+Գեղարք!U59+Էրեբունի!U59+Ավան!U59+Արմավիր!U59+Արագածոտն!U59+Արաբկիր!U59+Աջափնյակ!U59)</f>
        <v>400</v>
      </c>
      <c r="V59" s="88">
        <f>SUM(Հարավ.քաղ!V59+Հյուսիս.քաղ!V59+'Երևանի քաղ'!V59+Արարատ!V59+Կոտայք!V59+Տավուշ!V59+լոռի!V59+Սյունիք!V59+Շիրակ!V59+Շենգավիթ!V59+Մալաթիա!V59+կենտրոն!V59+Գեղարք!V59+Էրեբունի!V59+Ավան!V59+Արմավիր!V59+Արագածոտն!V59+Արաբկիր!V59+Աջափնյակ!V59)</f>
        <v>54</v>
      </c>
      <c r="W59" s="88">
        <f>SUM(Հարավ.քաղ!W59+Հյուսիս.քաղ!W59+'Երևանի քաղ'!W59+Արարատ!W59+Կոտայք!W59+Տավուշ!W59+լոռի!W59+Սյունիք!W59+Շիրակ!W59+Շենգավիթ!W59+Մալաթիա!W59+կենտրոն!W59+Գեղարք!W59+Էրեբունի!W59+Ավան!W59+Արմավիր!W59+Արագածոտն!W59+Արաբկիր!W59+Աջափնյակ!W59)</f>
        <v>0</v>
      </c>
      <c r="X59" s="88">
        <f>SUM(Հարավ.քաղ!X59+Հյուսիս.քաղ!X59+'Երևանի քաղ'!X59+Արարատ!X59+Կոտայք!X59+Տավուշ!X59+լոռի!X59+Սյունիք!X59+Շիրակ!X59+Շենգավիթ!X59+Մալաթիա!X59+կենտրոն!X59+Գեղարք!X59+Էրեբունի!X59+Ավան!X59+Արմավիր!X59+Արագածոտն!X59+Արաբկիր!X59+Աջափնյակ!X59)</f>
        <v>1</v>
      </c>
      <c r="Y59" s="90">
        <f t="shared" si="1"/>
        <v>146</v>
      </c>
      <c r="Z59" s="88">
        <f>SUM(Հարավ.քաղ!Z59+Հյուսիս.քաղ!Z59+'Երևանի քաղ'!Z59+Արարատ!Z59+Կոտայք!Z59+Տավուշ!Z59+լոռի!Z59+Սյունիք!Z59+Շիրակ!Z59+Շենգավիթ!Z59+Մալաթիա!Z59+կենտրոն!Z59+Գեղարք!Z59+Էրեբունի!Z59+Ավան!Z59+Արմավիր!Z59+Արագածոտն!Z59+Արաբկիր!Z59+Աջափնյակ!Z59)</f>
        <v>16</v>
      </c>
    </row>
    <row r="60" spans="1:26" s="84" customFormat="1">
      <c r="A60" s="86" t="s">
        <v>108</v>
      </c>
      <c r="B60" s="677" t="s">
        <v>109</v>
      </c>
      <c r="C60" s="680"/>
      <c r="D60" s="681"/>
      <c r="E60" s="88">
        <f>SUM(Հարավ.քաղ!E60+Հյուսիս.քաղ!E60+'Երևանի քաղ'!E60+Արարատ!E60+Կոտայք!E60+Տավուշ!E60+լոռի!E60+Սյունիք!E60+Շիրակ!E60+Շենգավիթ!E60+Մալաթիա!E60+կենտրոն!E60+Գեղարք!E60+Էրեբունի!E60+Ավան!E60+Արմավիր!E60+Արագածոտն!E60+Արաբկիր!E60+Աջափնյակ!E60)</f>
        <v>19</v>
      </c>
      <c r="F60" s="88">
        <f>SUM(Հարավ.քաղ!F60+Հյուսիս.քաղ!F60+'Երևանի քաղ'!F60+Արարատ!F60+Կոտայք!F60+Տավուշ!F60+լոռի!F60+Սյունիք!F60+Շիրակ!F60+Շենգավիթ!F60+Մալաթիա!F60+կենտրոն!F60+Գեղարք!F60+Էրեբունի!F60+Ավան!F60+Արմավիր!F60+Արագածոտն!F60+Արաբկիր!F60+Աջափնյակ!F60)</f>
        <v>135</v>
      </c>
      <c r="G60" s="88">
        <f>SUM(Հարավ.քաղ!G60+Հյուսիս.քաղ!G60+'Երևանի քաղ'!G60+Արարատ!G60+Կոտայք!G60+Տավուշ!G60+լոռի!G60+Սյունիք!G60+Շիրակ!G60+Շենգավիթ!G60+Մալաթիա!G60+կենտրոն!G60+Գեղարք!G60+Էրեբունի!G60+Ավան!G60+Արմավիր!G60+Արագածոտն!G60+Արաբկիր!G60+Աջափնյակ!G60)</f>
        <v>128</v>
      </c>
      <c r="H60" s="88">
        <f>SUM(Հարավ.քաղ!H60+Հյուսիս.քաղ!H60+'Երևանի քաղ'!H60+Արարատ!H60+Կոտայք!H60+Տավուշ!H60+լոռի!H60+Սյունիք!H60+Շիրակ!H60+Շենգավիթ!H60+Մալաթիա!H60+կենտրոն!H60+Գեղարք!H60+Էրեբունի!H60+Ավան!H60+Արմավիր!H60+Արագածոտն!H60+Արաբկիր!H60+Աջափնյակ!H60)</f>
        <v>7</v>
      </c>
      <c r="I60" s="88">
        <f>SUM(Հարավ.քաղ!I60+Հյուսիս.քաղ!I60+'Երևանի քաղ'!I60+Արարատ!I60+Կոտայք!I60+Տավուշ!I60+լոռի!I60+Սյունիք!I60+Շիրակ!I60+Շենգավիթ!I60+Մալաթիա!I60+կենտրոն!I60+Գեղարք!I60+Էրեբունի!I60+Ավան!I60+Արմավիր!I60+Արագածոտն!I60+Արաբկիր!I60+Աջափնյակ!I60)</f>
        <v>0</v>
      </c>
      <c r="J60" s="90">
        <f t="shared" si="4"/>
        <v>119</v>
      </c>
      <c r="K60" s="88">
        <f>SUM(Հարավ.քաղ!K60+Հյուսիս.քաղ!K60+'Երևանի քաղ'!K60+Արարատ!K60+Կոտայք!K60+Տավուշ!K60+լոռի!K60+Սյունիք!K60+Շիրակ!K60+Շենգավիթ!K60+Մալաթիա!K60+կենտրոն!K60+Գեղարք!K60+Էրեբունի!K60+Ավան!K60+Արմավիր!K60+Արագածոտն!K60+Արաբկիր!K60+Աջափնյակ!K60)</f>
        <v>40</v>
      </c>
      <c r="L60" s="88">
        <f>SUM(Հարավ.քաղ!L60+Հյուսիս.քաղ!L60+'Երևանի քաղ'!L60+Արարատ!L60+Կոտայք!L60+Տավուշ!L60+լոռի!L60+Սյունիք!L60+Շիրակ!L60+Շենգավիթ!L60+Մալաթիա!L60+կենտրոն!L60+Գեղարք!L60+Էրեբունի!L60+Ավան!L60+Արմավիր!L60+Արագածոտն!L60+Արաբկիր!L60+Աջափնյակ!L60)</f>
        <v>46</v>
      </c>
      <c r="M60" s="88">
        <f>SUM(Հարավ.քաղ!M60+Հյուսիս.քաղ!M60+'Երևանի քաղ'!M60+Արարատ!M60+Կոտայք!M60+Տավուշ!M60+լոռի!M60+Սյունիք!M60+Շիրակ!M60+Շենգավիթ!M60+Մալաթիա!M60+կենտրոն!M60+Գեղարք!M60+Էրեբունի!M60+Ավան!M60+Արմավիր!M60+Արագածոտն!M60+Արաբկիր!M60+Աջափնյակ!M60)</f>
        <v>20</v>
      </c>
      <c r="N60" s="90">
        <f t="shared" si="5"/>
        <v>13</v>
      </c>
      <c r="O60" s="88">
        <f>SUM(Հարավ.քաղ!O60+Հյուսիս.քաղ!O60+'Երևանի քաղ'!O60+Արարատ!O60+Կոտայք!O60+Տավուշ!O60+լոռի!O60+Սյունիք!O60+Շիրակ!O60+Շենգավիթ!O60+Մալաթիա!O60+կենտրոն!O60+Գեղարք!O60+Էրեբունի!O60+Ավան!O60+Արմավիր!O60+Արագածոտն!O60+Արաբկիր!O60+Աջափնյակ!O60)</f>
        <v>3</v>
      </c>
      <c r="P60" s="88">
        <f>SUM(Հարավ.քաղ!P60+Հյուսիս.քաղ!P60+'Երևանի քաղ'!P60+Արարատ!P60+Կոտայք!P60+Տավուշ!P60+լոռի!P60+Սյունիք!P60+Շիրակ!P60+Շենգավիթ!P60+Մալաթիա!P60+կենտրոն!P60+Գեղարք!P60+Էրեբունի!P60+Ավան!P60+Արմավիր!P60+Արագածոտն!P60+Արաբկիր!P60+Աջափնյակ!P60)</f>
        <v>9</v>
      </c>
      <c r="Q60" s="88">
        <f>SUM(Հարավ.քաղ!Q60+Հյուսիս.քաղ!Q60+'Երևանի քաղ'!Q60+Արարատ!Q60+Կոտայք!Q60+Տավուշ!Q60+լոռի!Q60+Սյունիք!Q60+Շիրակ!Q60+Շենգավիթ!Q60+Մալաթիա!Q60+կենտրոն!Q60+Գեղարք!Q60+Էրեբունի!Q60+Ավան!Q60+Արմավիր!Q60+Արագածոտն!Q60+Արաբկիր!Q60+Աջափնյակ!Q60)</f>
        <v>1</v>
      </c>
      <c r="R60" s="88">
        <f>SUM(Հարավ.քաղ!R60+Հյուսիս.քաղ!R60+'Երևանի քաղ'!R60+Արարատ!R60+Կոտայք!R60+Տավուշ!R60+լոռի!R60+Սյունիք!R60+Շիրակ!R60+Շենգավիթ!R60+Մալաթիա!R60+կենտրոն!R60+Գեղարք!R60+Էրեբունի!R60+Ավան!R60+Արմավիր!R60+Արագածոտն!R60+Արաբկիր!R60+Աջափնյակ!R60)</f>
        <v>1</v>
      </c>
      <c r="S60" s="90">
        <f t="shared" si="6"/>
        <v>120</v>
      </c>
      <c r="T60" s="88">
        <f>SUM(Հարավ.քաղ!T60+Հյուսիս.քաղ!T60+'Երևանի քաղ'!T60+Արարատ!T60+Կոտայք!T60+Տավուշ!T60+լոռի!T60+Սյունիք!T60+Շիրակ!T60+Շենգավիթ!T60+Մալաթիա!T60+կենտրոն!T60+Գեղարք!T60+Էրեբունի!T60+Ավան!T60+Արմավիր!T60+Արագածոտն!T60+Արաբկիր!T60+Աջափնյակ!T60)</f>
        <v>1</v>
      </c>
      <c r="U60" s="88">
        <f>SUM(Հարավ.քաղ!U60+Հյուսիս.քաղ!U60+'Երևանի քաղ'!U60+Արարատ!U60+Կոտայք!U60+Տավուշ!U60+լոռի!U60+Սյունիք!U60+Շիրակ!U60+Շենգավիթ!U60+Մալաթիա!U60+կենտրոն!U60+Գեղարք!U60+Էրեբունի!U60+Ավան!U60+Արմավիր!U60+Արագածոտն!U60+Արաբկիր!U60+Աջափնյակ!U60)</f>
        <v>91</v>
      </c>
      <c r="V60" s="88">
        <f>SUM(Հարավ.քաղ!V60+Հյուսիս.քաղ!V60+'Երևանի քաղ'!V60+Արարատ!V60+Կոտայք!V60+Տավուշ!V60+լոռի!V60+Սյունիք!V60+Շիրակ!V60+Շենգավիթ!V60+Մալաթիա!V60+կենտրոն!V60+Գեղարք!V60+Էրեբունի!V60+Ավան!V60+Արմավիր!V60+Արագածոտն!V60+Արաբկիր!V60+Աջափնյակ!V60)</f>
        <v>13</v>
      </c>
      <c r="W60" s="88">
        <f>SUM(Հարավ.քաղ!W60+Հյուսիս.քաղ!W60+'Երևանի քաղ'!W60+Արարատ!W60+Կոտայք!W60+Տավուշ!W60+լոռի!W60+Սյունիք!W60+Շիրակ!W60+Շենգավիթ!W60+Մալաթիա!W60+կենտրոն!W60+Գեղարք!W60+Էրեբունի!W60+Ավան!W60+Արմավիր!W60+Արագածոտն!W60+Արաբկիր!W60+Աջափնյակ!W60)</f>
        <v>0</v>
      </c>
      <c r="X60" s="88">
        <f>SUM(Հարավ.քաղ!X60+Հյուսիս.քաղ!X60+'Երևանի քաղ'!X60+Արարատ!X60+Կոտայք!X60+Տավուշ!X60+լոռի!X60+Սյունիք!X60+Շիրակ!X60+Շենգավիթ!X60+Մալաթիա!X60+կենտրոն!X60+Գեղարք!X60+Էրեբունի!X60+Ավան!X60+Արմավիր!X60+Արագածոտն!X60+Արաբկիր!X60+Աջափնյակ!X60)</f>
        <v>2</v>
      </c>
      <c r="Y60" s="90">
        <f t="shared" si="1"/>
        <v>26</v>
      </c>
      <c r="Z60" s="88">
        <f>SUM(Հարավ.քաղ!Z60+Հյուսիս.քաղ!Z60+'Երևանի քաղ'!Z60+Արարատ!Z60+Կոտայք!Z60+Տավուշ!Z60+լոռի!Z60+Սյունիք!Z60+Շիրակ!Z60+Շենգավիթ!Z60+Մալաթիա!Z60+կենտրոն!Z60+Գեղարք!Z60+Էրեբունի!Z60+Ավան!Z60+Արմավիր!Z60+Արագածոտն!Z60+Արաբկիր!Z60+Աջափնյակ!Z60)</f>
        <v>2</v>
      </c>
    </row>
    <row r="61" spans="1:26" s="84" customFormat="1">
      <c r="A61" s="86" t="s">
        <v>110</v>
      </c>
      <c r="B61" s="677" t="s">
        <v>111</v>
      </c>
      <c r="C61" s="680"/>
      <c r="D61" s="681"/>
      <c r="E61" s="88">
        <f>SUM(Հարավ.քաղ!E61+Հյուսիս.քաղ!E61+'Երևանի քաղ'!E61+Արարատ!E61+Կոտայք!E61+Տավուշ!E61+լոռի!E61+Սյունիք!E61+Շիրակ!E61+Շենգավիթ!E61+Մալաթիա!E61+կենտրոն!E61+Գեղարք!E61+Էրեբունի!E61+Ավան!E61+Արմավիր!E61+Արագածոտն!E61+Արաբկիր!E61+Աջափնյակ!E61)</f>
        <v>9</v>
      </c>
      <c r="F61" s="88">
        <f>SUM(Հարավ.քաղ!F61+Հյուսիս.քաղ!F61+'Երևանի քաղ'!F61+Արարատ!F61+Կոտայք!F61+Տավուշ!F61+լոռի!F61+Սյունիք!F61+Շիրակ!F61+Շենգավիթ!F61+Մալաթիա!F61+կենտրոն!F61+Գեղարք!F61+Էրեբունի!F61+Ավան!F61+Արմավիր!F61+Արագածոտն!F61+Արաբկիր!F61+Աջափնյակ!F61)</f>
        <v>52</v>
      </c>
      <c r="G61" s="88">
        <f>SUM(Հարավ.քաղ!G61+Հյուսիս.քաղ!G61+'Երևանի քաղ'!G61+Արարատ!G61+Կոտայք!G61+Տավուշ!G61+լոռի!G61+Սյունիք!G61+Շիրակ!G61+Շենգավիթ!G61+Մալաթիա!G61+կենտրոն!G61+Գեղարք!G61+Էրեբունի!G61+Ավան!G61+Արմավիր!G61+Արագածոտն!G61+Արաբկիր!G61+Աջափնյակ!G61)</f>
        <v>46</v>
      </c>
      <c r="H61" s="88">
        <f>SUM(Հարավ.քաղ!H61+Հյուսիս.քաղ!H61+'Երևանի քաղ'!H61+Արարատ!H61+Կոտայք!H61+Տավուշ!H61+լոռի!H61+Սյունիք!H61+Շիրակ!H61+Շենգավիթ!H61+Մալաթիա!H61+կենտրոն!H61+Գեղարք!H61+Էրեբունի!H61+Ավան!H61+Արմավիր!H61+Արագածոտն!H61+Արաբկիր!H61+Աջափնյակ!H61)</f>
        <v>6</v>
      </c>
      <c r="I61" s="88">
        <f>SUM(Հարավ.քաղ!I61+Հյուսիս.քաղ!I61+'Երևանի քաղ'!I61+Արարատ!I61+Կոտայք!I61+Տավուշ!I61+լոռի!I61+Սյունիք!I61+Շիրակ!I61+Շենգավիթ!I61+Մալաթիա!I61+կենտրոն!I61+Գեղարք!I61+Էրեբունի!I61+Ավան!I61+Արմավիր!I61+Արագածոտն!I61+Արաբկիր!I61+Աջափնյակ!I61)</f>
        <v>0</v>
      </c>
      <c r="J61" s="90">
        <f t="shared" si="4"/>
        <v>38</v>
      </c>
      <c r="K61" s="88">
        <f>SUM(Հարավ.քաղ!K61+Հյուսիս.քաղ!K61+'Երևանի քաղ'!K61+Արարատ!K61+Կոտայք!K61+Տավուշ!K61+լոռի!K61+Սյունիք!K61+Շիրակ!K61+Շենգավիթ!K61+Մալաթիա!K61+կենտրոն!K61+Գեղարք!K61+Էրեբունի!K61+Ավան!K61+Արմավիր!K61+Արագածոտն!K61+Արաբկիր!K61+Աջափնյակ!K61)</f>
        <v>9</v>
      </c>
      <c r="L61" s="88">
        <f>SUM(Հարավ.քաղ!L61+Հյուսիս.քաղ!L61+'Երևանի քաղ'!L61+Արարատ!L61+Կոտայք!L61+Տավուշ!L61+լոռի!L61+Սյունիք!L61+Շիրակ!L61+Շենգավիթ!L61+Մալաթիա!L61+կենտրոն!L61+Գեղարք!L61+Էրեբունի!L61+Ավան!L61+Արմավիր!L61+Արագածոտն!L61+Արաբկիր!L61+Աջափնյակ!L61)</f>
        <v>1</v>
      </c>
      <c r="M61" s="88">
        <f>SUM(Հարավ.քաղ!M61+Հյուսիս.քաղ!M61+'Երևանի քաղ'!M61+Արարատ!M61+Կոտայք!M61+Տավուշ!M61+լոռի!M61+Սյունիք!M61+Շիրակ!M61+Շենգավիթ!M61+Մալաթիա!M61+կենտրոն!M61+Գեղարք!M61+Էրեբունի!M61+Ավան!M61+Արմավիր!M61+Արագածոտն!M61+Արաբկիր!M61+Աջափնյակ!M61)</f>
        <v>17</v>
      </c>
      <c r="N61" s="90">
        <f t="shared" si="5"/>
        <v>11</v>
      </c>
      <c r="O61" s="88">
        <f>SUM(Հարավ.քաղ!O61+Հյուսիս.քաղ!O61+'Երևանի քաղ'!O61+Արարատ!O61+Կոտայք!O61+Տավուշ!O61+լոռի!O61+Սյունիք!O61+Շիրակ!O61+Շենգավիթ!O61+Մալաթիա!O61+կենտրոն!O61+Գեղարք!O61+Էրեբունի!O61+Ավան!O61+Արմավիր!O61+Արագածոտն!O61+Արաբկիր!O61+Աջափնյակ!O61)</f>
        <v>2</v>
      </c>
      <c r="P61" s="88">
        <f>SUM(Հարավ.քաղ!P61+Հյուսիս.քաղ!P61+'Երևանի քաղ'!P61+Արարատ!P61+Կոտայք!P61+Տավուշ!P61+լոռի!P61+Սյունիք!P61+Շիրակ!P61+Շենգավիթ!P61+Մալաթիա!P61+կենտրոն!P61+Գեղարք!P61+Էրեբունի!P61+Ավան!P61+Արմավիր!P61+Արագածոտն!P61+Արաբկիր!P61+Աջափնյակ!P61)</f>
        <v>9</v>
      </c>
      <c r="Q61" s="88">
        <f>SUM(Հարավ.քաղ!Q61+Հյուսիս.քաղ!Q61+'Երևանի քաղ'!Q61+Արարատ!Q61+Կոտայք!Q61+Տավուշ!Q61+լոռի!Q61+Սյունիք!Q61+Շիրակ!Q61+Շենգավիթ!Q61+Մալաթիա!Q61+կենտրոն!Q61+Գեղարք!Q61+Էրեբունի!Q61+Ավան!Q61+Արմավիր!Q61+Արագածոտն!Q61+Արաբկիր!Q61+Աջափնյակ!Q61)</f>
        <v>0</v>
      </c>
      <c r="R61" s="88">
        <f>SUM(Հարավ.քաղ!R61+Հյուսիս.քաղ!R61+'Երևանի քաղ'!R61+Արարատ!R61+Կոտայք!R61+Տավուշ!R61+լոռի!R61+Սյունիք!R61+Շիրակ!R61+Շենգավիթ!R61+Մալաթիա!R61+կենտրոն!R61+Գեղարք!R61+Էրեբունի!R61+Ավան!R61+Արմավիր!R61+Արագածոտն!R61+Արաբկիր!R61+Աջափնյակ!R61)</f>
        <v>0</v>
      </c>
      <c r="S61" s="90">
        <f t="shared" si="6"/>
        <v>38</v>
      </c>
      <c r="T61" s="88">
        <f>SUM(Հարավ.քաղ!T61+Հյուսիս.քաղ!T61+'Երևանի քաղ'!T61+Արարատ!T61+Կոտայք!T61+Տավուշ!T61+լոռի!T61+Սյունիք!T61+Շիրակ!T61+Շենգավիթ!T61+Մալաթիա!T61+կենտրոն!T61+Գեղարք!T61+Էրեբունի!T61+Ավան!T61+Արմավիր!T61+Արագածոտն!T61+Արաբկիր!T61+Աջափնյակ!T61)</f>
        <v>2</v>
      </c>
      <c r="U61" s="88">
        <f>SUM(Հարավ.քաղ!U61+Հյուսիս.քաղ!U61+'Երևանի քաղ'!U61+Արարատ!U61+Կոտայք!U61+Տավուշ!U61+լոռի!U61+Սյունիք!U61+Շիրակ!U61+Շենգավիթ!U61+Մալաթիա!U61+կենտրոն!U61+Գեղարք!U61+Էրեբունի!U61+Ավան!U61+Արմավիր!U61+Արագածոտն!U61+Արաբկիր!U61+Աջափնյակ!U61)</f>
        <v>23</v>
      </c>
      <c r="V61" s="88">
        <f>SUM(Հարավ.քաղ!V61+Հյուսիս.քաղ!V61+'Երևանի քաղ'!V61+Արարատ!V61+Կոտայք!V61+Տավուշ!V61+լոռի!V61+Սյունիք!V61+Շիրակ!V61+Շենգավիթ!V61+Մալաթիա!V61+կենտրոն!V61+Գեղարք!V61+Էրեբունի!V61+Ավան!V61+Արմավիր!V61+Արագածոտն!V61+Արաբկիր!V61+Աջափնյակ!V61)</f>
        <v>5</v>
      </c>
      <c r="W61" s="88">
        <f>SUM(Հարավ.քաղ!W61+Հյուսիս.քաղ!W61+'Երևանի քաղ'!W61+Արարատ!W61+Կոտայք!W61+Տավուշ!W61+լոռի!W61+Սյունիք!W61+Շիրակ!W61+Շենգավիթ!W61+Մալաթիա!W61+կենտրոն!W61+Գեղարք!W61+Էրեբունի!W61+Ավան!W61+Արմավիր!W61+Արագածոտն!W61+Արաբկիր!W61+Աջափնյակ!W61)</f>
        <v>0</v>
      </c>
      <c r="X61" s="88">
        <f>SUM(Հարավ.քաղ!X61+Հյուսիս.քաղ!X61+'Երևանի քաղ'!X61+Արարատ!X61+Կոտայք!X61+Տավուշ!X61+լոռի!X61+Սյունիք!X61+Շիրակ!X61+Շենգավիթ!X61+Մալաթիա!X61+կենտրոն!X61+Գեղարք!X61+Էրեբունի!X61+Ավան!X61+Արմավիր!X61+Արագածոտն!X61+Արաբկիր!X61+Աջափնյակ!X61)</f>
        <v>0</v>
      </c>
      <c r="Y61" s="90">
        <f t="shared" si="1"/>
        <v>15</v>
      </c>
      <c r="Z61" s="88">
        <f>SUM(Հարավ.քաղ!Z61+Հյուսիս.քաղ!Z61+'Երևանի քաղ'!Z61+Արարատ!Z61+Կոտայք!Z61+Տավուշ!Z61+լոռի!Z61+Սյունիք!Z61+Շիրակ!Z61+Շենգավիթ!Z61+Մալաթիա!Z61+կենտրոն!Z61+Գեղարք!Z61+Էրեբունի!Z61+Ավան!Z61+Արմավիր!Z61+Արագածոտն!Z61+Արաբկիր!Z61+Աջափնյակ!Z61)</f>
        <v>4</v>
      </c>
    </row>
    <row r="62" spans="1:26" s="84" customFormat="1">
      <c r="A62" s="86" t="s">
        <v>112</v>
      </c>
      <c r="B62" s="677" t="s">
        <v>113</v>
      </c>
      <c r="C62" s="680"/>
      <c r="D62" s="681"/>
      <c r="E62" s="88">
        <f>SUM(Հարավ.քաղ!E62+Հյուսիս.քաղ!E62+'Երևանի քաղ'!E62+Արարատ!E62+Կոտայք!E62+Տավուշ!E62+լոռի!E62+Սյունիք!E62+Շիրակ!E62+Շենգավիթ!E62+Մալաթիա!E62+կենտրոն!E62+Գեղարք!E62+Էրեբունի!E62+Ավան!E62+Արմավիր!E62+Արագածոտն!E62+Արաբկիր!E62+Աջափնյակ!E62)</f>
        <v>0</v>
      </c>
      <c r="F62" s="88">
        <f>SUM(Հարավ.քաղ!F62+Հյուսիս.քաղ!F62+'Երևանի քաղ'!F62+Արարատ!F62+Կոտայք!F62+Տավուշ!F62+լոռի!F62+Սյունիք!F62+Շիրակ!F62+Շենգավիթ!F62+Մալաթիա!F62+կենտրոն!F62+Գեղարք!F62+Էրեբունի!F62+Ավան!F62+Արմավիր!F62+Արագածոտն!F62+Արաբկիր!F62+Աջափնյակ!F62)</f>
        <v>1</v>
      </c>
      <c r="G62" s="88">
        <f>SUM(Հարավ.քաղ!G62+Հյուսիս.քաղ!G62+'Երևանի քաղ'!G62+Արարատ!G62+Կոտայք!G62+Տավուշ!G62+լոռի!G62+Սյունիք!G62+Շիրակ!G62+Շենգավիթ!G62+Մալաթիա!G62+կենտրոն!G62+Գեղարք!G62+Էրեբունի!G62+Ավան!G62+Արմավիր!G62+Արագածոտն!G62+Արաբկիր!G62+Աջափնյակ!G62)</f>
        <v>1</v>
      </c>
      <c r="H62" s="88">
        <f>SUM(Հարավ.քաղ!H62+Հյուսիս.քաղ!H62+'Երևանի քաղ'!H62+Արարատ!H62+Կոտայք!H62+Տավուշ!H62+լոռի!H62+Սյունիք!H62+Շիրակ!H62+Շենգավիթ!H62+Մալաթիա!H62+կենտրոն!H62+Գեղարք!H62+Էրեբունի!H62+Ավան!H62+Արմավիր!H62+Արագածոտն!H62+Արաբկիր!H62+Աջափնյակ!H62)</f>
        <v>0</v>
      </c>
      <c r="I62" s="88">
        <f>SUM(Հարավ.քաղ!I62+Հյուսիս.քաղ!I62+'Երևանի քաղ'!I62+Արարատ!I62+Կոտայք!I62+Տավուշ!I62+լոռի!I62+Սյունիք!I62+Շիրակ!I62+Շենգավիթ!I62+Մալաթիա!I62+կենտրոն!I62+Գեղարք!I62+Էրեբունի!I62+Ավան!I62+Արմավիր!I62+Արագածոտն!I62+Արաբկիր!I62+Աջափնյակ!I62)</f>
        <v>0</v>
      </c>
      <c r="J62" s="90">
        <f t="shared" si="4"/>
        <v>1</v>
      </c>
      <c r="K62" s="88">
        <f>SUM(Հարավ.քաղ!K62+Հյուսիս.քաղ!K62+'Երևանի քաղ'!K62+Արարատ!K62+Կոտայք!K62+Տավուշ!K62+լոռի!K62+Սյունիք!K62+Շիրակ!K62+Շենգավիթ!K62+Մալաթիա!K62+կենտրոն!K62+Գեղարք!K62+Էրեբունի!K62+Ավան!K62+Արմավիր!K62+Արագածոտն!K62+Արաբկիր!K62+Աջափնյակ!K62)</f>
        <v>0</v>
      </c>
      <c r="L62" s="88">
        <f>SUM(Հարավ.քաղ!L62+Հյուսիս.քաղ!L62+'Երևանի քաղ'!L62+Արարատ!L62+Կոտայք!L62+Տավուշ!L62+լոռի!L62+Սյունիք!L62+Շիրակ!L62+Շենգավիթ!L62+Մալաթիա!L62+կենտրոն!L62+Գեղարք!L62+Էրեբունի!L62+Ավան!L62+Արմավիր!L62+Արագածոտն!L62+Արաբկիր!L62+Աջափնյակ!L62)</f>
        <v>0</v>
      </c>
      <c r="M62" s="88">
        <f>SUM(Հարավ.քաղ!M62+Հյուսիս.քաղ!M62+'Երևանի քաղ'!M62+Արարատ!M62+Կոտայք!M62+Տավուշ!M62+լոռի!M62+Սյունիք!M62+Շիրակ!M62+Շենգավիթ!M62+Մալաթիա!M62+կենտրոն!M62+Գեղարք!M62+Էրեբունի!M62+Ավան!M62+Արմավիր!M62+Արագածոտն!M62+Արաբկիր!M62+Աջափնյակ!M62)</f>
        <v>0</v>
      </c>
      <c r="N62" s="90">
        <f t="shared" si="5"/>
        <v>1</v>
      </c>
      <c r="O62" s="88">
        <f>SUM(Հարավ.քաղ!O62+Հյուսիս.քաղ!O62+'Երևանի քաղ'!O62+Արարատ!O62+Կոտայք!O62+Տավուշ!O62+լոռի!O62+Սյունիք!O62+Շիրակ!O62+Շենգավիթ!O62+Մալաթիա!O62+կենտրոն!O62+Գեղարք!O62+Էրեբունի!O62+Ավան!O62+Արմավիր!O62+Արագածոտն!O62+Արաբկիր!O62+Աջափնյակ!O62)</f>
        <v>1</v>
      </c>
      <c r="P62" s="88">
        <f>SUM(Հարավ.քաղ!P62+Հյուսիս.քաղ!P62+'Երևանի քաղ'!P62+Արարատ!P62+Կոտայք!P62+Տավուշ!P62+լոռի!P62+Սյունիք!P62+Շիրակ!P62+Շենգավիթ!P62+Մալաթիա!P62+կենտրոն!P62+Գեղարք!P62+Էրեբունի!P62+Ավան!P62+Արմավիր!P62+Արագածոտն!P62+Արաբկիր!P62+Աջափնյակ!P62)</f>
        <v>0</v>
      </c>
      <c r="Q62" s="88">
        <f>SUM(Հարավ.քաղ!Q62+Հյուսիս.քաղ!Q62+'Երևանի քաղ'!Q62+Արարատ!Q62+Կոտայք!Q62+Տավուշ!Q62+լոռի!Q62+Սյունիք!Q62+Շիրակ!Q62+Շենգավիթ!Q62+Մալաթիա!Q62+կենտրոն!Q62+Գեղարք!Q62+Էրեբունի!Q62+Ավան!Q62+Արմավիր!Q62+Արագածոտն!Q62+Արաբկիր!Q62+Աջափնյակ!Q62)</f>
        <v>0</v>
      </c>
      <c r="R62" s="88">
        <f>SUM(Հարավ.քաղ!R62+Հյուսիս.քաղ!R62+'Երևանի քաղ'!R62+Արարատ!R62+Կոտայք!R62+Տավուշ!R62+լոռի!R62+Սյունիք!R62+Շիրակ!R62+Շենգավիթ!R62+Մալաթիա!R62+կենտրոն!R62+Գեղարք!R62+Էրեբունի!R62+Ավան!R62+Արմավիր!R62+Արագածոտն!R62+Արաբկիր!R62+Աջափնյակ!R62)</f>
        <v>0</v>
      </c>
      <c r="S62" s="90">
        <f t="shared" si="6"/>
        <v>1</v>
      </c>
      <c r="T62" s="88">
        <f>SUM(Հարավ.քաղ!T62+Հյուսիս.քաղ!T62+'Երևանի քաղ'!T62+Արարատ!T62+Կոտայք!T62+Տավուշ!T62+լոռի!T62+Սյունիք!T62+Շիրակ!T62+Շենգավիթ!T62+Մալաթիա!T62+կենտրոն!T62+Գեղարք!T62+Էրեբունի!T62+Ավան!T62+Արմավիր!T62+Արագածոտն!T62+Արաբկիր!T62+Աջափնյակ!T62)</f>
        <v>0</v>
      </c>
      <c r="U62" s="88">
        <f>SUM(Հարավ.քաղ!U62+Հյուսիս.քաղ!U62+'Երևանի քաղ'!U62+Արարատ!U62+Կոտայք!U62+Տավուշ!U62+լոռի!U62+Սյունիք!U62+Շիրակ!U62+Շենգավիթ!U62+Մալաթիա!U62+կենտրոն!U62+Գեղարք!U62+Էրեբունի!U62+Ավան!U62+Արմավիր!U62+Արագածոտն!U62+Արաբկիր!U62+Աջափնյակ!U62)</f>
        <v>1</v>
      </c>
      <c r="V62" s="88">
        <f>SUM(Հարավ.քաղ!V62+Հյուսիս.քաղ!V62+'Երևանի քաղ'!V62+Արարատ!V62+Կոտայք!V62+Տավուշ!V62+լոռի!V62+Սյունիք!V62+Շիրակ!V62+Շենգավիթ!V62+Մալաթիա!V62+կենտրոն!V62+Գեղարք!V62+Էրեբունի!V62+Ավան!V62+Արմավիր!V62+Արագածոտն!V62+Արաբկիր!V62+Աջափնյակ!V62)</f>
        <v>0</v>
      </c>
      <c r="W62" s="88">
        <f>SUM(Հարավ.քաղ!W62+Հյուսիս.քաղ!W62+'Երևանի քաղ'!W62+Արարատ!W62+Կոտայք!W62+Տավուշ!W62+լոռի!W62+Սյունիք!W62+Շիրակ!W62+Շենգավիթ!W62+Մալաթիա!W62+կենտրոն!W62+Գեղարք!W62+Էրեբունի!W62+Ավան!W62+Արմավիր!W62+Արագածոտն!W62+Արաբկիր!W62+Աջափնյակ!W62)</f>
        <v>0</v>
      </c>
      <c r="X62" s="88">
        <f>SUM(Հարավ.քաղ!X62+Հյուսիս.քաղ!X62+'Երևանի քաղ'!X62+Արարատ!X62+Կոտայք!X62+Տավուշ!X62+լոռի!X62+Սյունիք!X62+Շիրակ!X62+Շենգավիթ!X62+Մալաթիա!X62+կենտրոն!X62+Գեղարք!X62+Էրեբունի!X62+Ավան!X62+Արմավիր!X62+Արագածոտն!X62+Արաբկիր!X62+Աջափնյակ!X62)</f>
        <v>0</v>
      </c>
      <c r="Y62" s="90">
        <f t="shared" si="1"/>
        <v>0</v>
      </c>
      <c r="Z62" s="88">
        <f>SUM(Հարավ.քաղ!Z62+Հյուսիս.քաղ!Z62+'Երևանի քաղ'!Z62+Արարատ!Z62+Կոտայք!Z62+Տավուշ!Z62+լոռի!Z62+Սյունիք!Z62+Շիրակ!Z62+Շենգավիթ!Z62+Մալաթիա!Z62+կենտրոն!Z62+Գեղարք!Z62+Էրեբունի!Z62+Ավան!Z62+Արմավիր!Z62+Արագածոտն!Z62+Արաբկիր!Z62+Աջափնյակ!Z62)</f>
        <v>0</v>
      </c>
    </row>
    <row r="63" spans="1:26" s="84" customFormat="1">
      <c r="A63" s="86" t="s">
        <v>114</v>
      </c>
      <c r="B63" s="677" t="s">
        <v>115</v>
      </c>
      <c r="C63" s="680"/>
      <c r="D63" s="681"/>
      <c r="E63" s="88">
        <f>SUM(Հարավ.քաղ!E63+Հյուսիս.քաղ!E63+'Երևանի քաղ'!E63+Արարատ!E63+Կոտայք!E63+Տավուշ!E63+լոռի!E63+Սյունիք!E63+Շիրակ!E63+Շենգավիթ!E63+Մալաթիա!E63+կենտրոն!E63+Գեղարք!E63+Էրեբունի!E63+Ավան!E63+Արմավիր!E63+Արագածոտն!E63+Արաբկիր!E63+Աջափնյակ!E63)</f>
        <v>18</v>
      </c>
      <c r="F63" s="88">
        <f>SUM(Հարավ.քաղ!F63+Հյուսիս.քաղ!F63+'Երևանի քաղ'!F63+Արարատ!F63+Կոտայք!F63+Տավուշ!F63+լոռի!F63+Սյունիք!F63+Շիրակ!F63+Շենգավիթ!F63+Մալաթիա!F63+կենտրոն!F63+Գեղարք!F63+Էրեբունի!F63+Ավան!F63+Արմավիր!F63+Արագածոտն!F63+Արաբկիր!F63+Աջափնյակ!F63)</f>
        <v>118</v>
      </c>
      <c r="G63" s="88">
        <f>SUM(Հարավ.քաղ!G63+Հյուսիս.քաղ!G63+'Երևանի քաղ'!G63+Արարատ!G63+Կոտայք!G63+Տավուշ!G63+լոռի!G63+Սյունիք!G63+Շիրակ!G63+Շենգավիթ!G63+Մալաթիա!G63+կենտրոն!G63+Գեղարք!G63+Էրեբունի!G63+Ավան!G63+Արմավիր!G63+Արագածոտն!G63+Արաբկիր!G63+Աջափնյակ!G63)</f>
        <v>116</v>
      </c>
      <c r="H63" s="88">
        <f>SUM(Հարավ.քաղ!H63+Հյուսիս.քաղ!H63+'Երևանի քաղ'!H63+Արարատ!H63+Կոտայք!H63+Տավուշ!H63+լոռի!H63+Սյունիք!H63+Շիրակ!H63+Շենգավիթ!H63+Մալաթիա!H63+կենտրոն!H63+Գեղարք!H63+Էրեբունի!H63+Ավան!H63+Արմավիր!H63+Արագածոտն!H63+Արաբկիր!H63+Աջափնյակ!H63)</f>
        <v>2</v>
      </c>
      <c r="I63" s="88">
        <f>SUM(Հարավ.քաղ!I63+Հյուսիս.քաղ!I63+'Երևանի քաղ'!I63+Արարատ!I63+Կոտայք!I63+Տավուշ!I63+լոռի!I63+Սյունիք!I63+Շիրակ!I63+Շենգավիթ!I63+Մալաթիա!I63+կենտրոն!I63+Գեղարք!I63+Էրեբունի!I63+Ավան!I63+Արմավիր!I63+Արագածոտն!I63+Արաբկիր!I63+Աջափնյակ!I63)</f>
        <v>0</v>
      </c>
      <c r="J63" s="90">
        <f t="shared" si="4"/>
        <v>113</v>
      </c>
      <c r="K63" s="88">
        <f>SUM(Հարավ.քաղ!K63+Հյուսիս.քաղ!K63+'Երևանի քաղ'!K63+Արարատ!K63+Կոտայք!K63+Տավուշ!K63+լոռի!K63+Սյունիք!K63+Շիրակ!K63+Շենգավիթ!K63+Մալաթիա!K63+կենտրոն!K63+Գեղարք!K63+Էրեբունի!K63+Ավան!K63+Արմավիր!K63+Արագածոտն!K63+Արաբկիր!K63+Աջափնյակ!K63)</f>
        <v>104</v>
      </c>
      <c r="L63" s="88">
        <f>SUM(Հարավ.քաղ!L63+Հյուսիս.քաղ!L63+'Երևանի քաղ'!L63+Արարատ!L63+Կոտայք!L63+Տավուշ!L63+լոռի!L63+Սյունիք!L63+Շիրակ!L63+Շենգավիթ!L63+Մալաթիա!L63+կենտրոն!L63+Գեղարք!L63+Էրեբունի!L63+Ավան!L63+Արմավիր!L63+Արագածոտն!L63+Արաբկիր!L63+Աջափնյակ!L63)</f>
        <v>0</v>
      </c>
      <c r="M63" s="88">
        <f>SUM(Հարավ.քաղ!M63+Հյուսիս.քաղ!M63+'Երևանի քաղ'!M63+Արարատ!M63+Կոտայք!M63+Տավուշ!M63+լոռի!M63+Սյունիք!M63+Շիրակ!M63+Շենգավիթ!M63+Մալաթիա!M63+կենտրոն!M63+Գեղարք!M63+Էրեբունի!M63+Ավան!M63+Արմավիր!M63+Արագածոտն!M63+Արաբկիր!M63+Աջափնյակ!M63)</f>
        <v>2</v>
      </c>
      <c r="N63" s="90">
        <f t="shared" si="5"/>
        <v>7</v>
      </c>
      <c r="O63" s="88">
        <f>SUM(Հարավ.քաղ!O63+Հյուսիս.քաղ!O63+'Երևանի քաղ'!O63+Արարատ!O63+Կոտայք!O63+Տավուշ!O63+լոռի!O63+Սյունիք!O63+Շիրակ!O63+Շենգավիթ!O63+Մալաթիա!O63+կենտրոն!O63+Գեղարք!O63+Էրեբունի!O63+Ավան!O63+Արմավիր!O63+Արագածոտն!O63+Արաբկիր!O63+Աջափնյակ!O63)</f>
        <v>1</v>
      </c>
      <c r="P63" s="88">
        <f>SUM(Հարավ.քաղ!P63+Հյուսիս.քաղ!P63+'Երևանի քաղ'!P63+Արարատ!P63+Կոտայք!P63+Տավուշ!P63+լոռի!P63+Սյունիք!P63+Շիրակ!P63+Շենգավիթ!P63+Մալաթիա!P63+կենտրոն!P63+Գեղարք!P63+Էրեբունի!P63+Ավան!P63+Արմավիր!P63+Արագածոտն!P63+Արաբկիր!P63+Աջափնյակ!P63)</f>
        <v>6</v>
      </c>
      <c r="Q63" s="88">
        <f>SUM(Հարավ.քաղ!Q63+Հյուսիս.քաղ!Q63+'Երևանի քաղ'!Q63+Արարատ!Q63+Կոտայք!Q63+Տավուշ!Q63+լոռի!Q63+Սյունիք!Q63+Շիրակ!Q63+Շենգավիթ!Q63+Մալաթիա!Q63+կենտրոն!Q63+Գեղարք!Q63+Էրեբունի!Q63+Ավան!Q63+Արմավիր!Q63+Արագածոտն!Q63+Արաբկիր!Q63+Աջափնյակ!Q63)</f>
        <v>0</v>
      </c>
      <c r="R63" s="88">
        <f>SUM(Հարավ.քաղ!R63+Հյուսիս.քաղ!R63+'Երևանի քաղ'!R63+Արարատ!R63+Կոտայք!R63+Տավուշ!R63+լոռի!R63+Սյունիք!R63+Շիրակ!R63+Շենգավիթ!R63+Մալաթիա!R63+կենտրոն!R63+Գեղարք!R63+Էրեբունի!R63+Ավան!R63+Արմավիր!R63+Արագածոտն!R63+Արաբկիր!R63+Աջափնյակ!R63)</f>
        <v>0</v>
      </c>
      <c r="S63" s="90">
        <f t="shared" si="6"/>
        <v>113</v>
      </c>
      <c r="T63" s="88">
        <f>SUM(Հարավ.քաղ!T63+Հյուսիս.քաղ!T63+'Երևանի քաղ'!T63+Արարատ!T63+Կոտայք!T63+Տավուշ!T63+լոռի!T63+Սյունիք!T63+Շիրակ!T63+Շենգավիթ!T63+Մալաթիա!T63+կենտրոն!T63+Գեղարք!T63+Էրեբունի!T63+Ավան!T63+Արմավիր!T63+Արագածոտն!T63+Արաբկիր!T63+Աջափնյակ!T63)</f>
        <v>0</v>
      </c>
      <c r="U63" s="88">
        <f>SUM(Հարավ.քաղ!U63+Հյուսիս.քաղ!U63+'Երևանի քաղ'!U63+Արարատ!U63+Կոտայք!U63+Տավուշ!U63+լոռի!U63+Սյունիք!U63+Շիրակ!U63+Շենգավիթ!U63+Մալաթիա!U63+կենտրոն!U63+Գեղարք!U63+Էրեբունի!U63+Ավան!U63+Արմավիր!U63+Արագածոտն!U63+Արաբկիր!U63+Աջափնյակ!U63)</f>
        <v>91</v>
      </c>
      <c r="V63" s="88">
        <f>SUM(Հարավ.քաղ!V63+Հյուսիս.քաղ!V63+'Երևանի քաղ'!V63+Արարատ!V63+Կոտայք!V63+Տավուշ!V63+լոռի!V63+Սյունիք!V63+Շիրակ!V63+Շենգավիթ!V63+Մալաթիա!V63+կենտրոն!V63+Գեղարք!V63+Էրեբունի!V63+Ավան!V63+Արմավիր!V63+Արագածոտն!V63+Արաբկիր!V63+Աջափնյակ!V63)</f>
        <v>2</v>
      </c>
      <c r="W63" s="88">
        <f>SUM(Հարավ.քաղ!W63+Հյուսիս.քաղ!W63+'Երևանի քաղ'!W63+Արարատ!W63+Կոտայք!W63+Տավուշ!W63+լոռի!W63+Սյունիք!W63+Շիրակ!W63+Շենգավիթ!W63+Մալաթիա!W63+կենտրոն!W63+Գեղարք!W63+Էրեբունի!W63+Ավան!W63+Արմավիր!W63+Արագածոտն!W63+Արաբկիր!W63+Աջափնյակ!W63)</f>
        <v>0</v>
      </c>
      <c r="X63" s="88">
        <f>SUM(Հարավ.քաղ!X63+Հյուսիս.քաղ!X63+'Երևանի քաղ'!X63+Արարատ!X63+Կոտայք!X63+Տավուշ!X63+լոռի!X63+Սյունիք!X63+Շիրակ!X63+Շենգավիթ!X63+Մալաթիա!X63+կենտրոն!X63+Գեղարք!X63+Էրեբունի!X63+Ավան!X63+Արմավիր!X63+Արագածոտն!X63+Արաբկիր!X63+Աջափնյակ!X63)</f>
        <v>0</v>
      </c>
      <c r="Y63" s="90">
        <f t="shared" si="1"/>
        <v>21</v>
      </c>
      <c r="Z63" s="88">
        <f>SUM(Հարավ.քաղ!Z63+Հյուսիս.քաղ!Z63+'Երևանի քաղ'!Z63+Արարատ!Z63+Կոտայք!Z63+Տավուշ!Z63+լոռի!Z63+Սյունիք!Z63+Շիրակ!Z63+Շենգավիթ!Z63+Մալաթիա!Z63+կենտրոն!Z63+Գեղարք!Z63+Էրեբունի!Z63+Ավան!Z63+Արմավիր!Z63+Արագածոտն!Z63+Արաբկիր!Z63+Աջափնյակ!Z63)</f>
        <v>0</v>
      </c>
    </row>
    <row r="64" spans="1:26" s="84" customFormat="1">
      <c r="A64" s="86" t="s">
        <v>116</v>
      </c>
      <c r="B64" s="677" t="s">
        <v>117</v>
      </c>
      <c r="C64" s="680"/>
      <c r="D64" s="681"/>
      <c r="E64" s="88">
        <f>SUM(Հարավ.քաղ!E64+Հյուսիս.քաղ!E64+'Երևանի քաղ'!E64+Արարատ!E64+Կոտայք!E64+Տավուշ!E64+լոռի!E64+Սյունիք!E64+Շիրակ!E64+Շենգավիթ!E64+Մալաթիա!E64+կենտրոն!E64+Գեղարք!E64+Էրեբունի!E64+Ավան!E64+Արմավիր!E64+Արագածոտն!E64+Արաբկիր!E64+Աջափնյակ!E64)</f>
        <v>4</v>
      </c>
      <c r="F64" s="88">
        <f>SUM(Հարավ.քաղ!F64+Հյուսիս.քաղ!F64+'Երևանի քաղ'!F64+Արարատ!F64+Կոտայք!F64+Տավուշ!F64+լոռի!F64+Սյունիք!F64+Շիրակ!F64+Շենգավիթ!F64+Մալաթիա!F64+կենտրոն!F64+Գեղարք!F64+Էրեբունի!F64+Ավան!F64+Արմավիր!F64+Արագածոտն!F64+Արաբկիր!F64+Աջափնյակ!F64)</f>
        <v>14</v>
      </c>
      <c r="G64" s="88">
        <f>SUM(Հարավ.քաղ!G64+Հյուսիս.քաղ!G64+'Երևանի քաղ'!G64+Արարատ!G64+Կոտայք!G64+Տավուշ!G64+լոռի!G64+Սյունիք!G64+Շիրակ!G64+Շենգավիթ!G64+Մալաթիա!G64+կենտրոն!G64+Գեղարք!G64+Էրեբունի!G64+Ավան!G64+Արմավիր!G64+Արագածոտն!G64+Արաբկիր!G64+Աջափնյակ!G64)</f>
        <v>11</v>
      </c>
      <c r="H64" s="88">
        <f>SUM(Հարավ.քաղ!H64+Հյուսիս.քաղ!H64+'Երևանի քաղ'!H64+Արարատ!H64+Կոտայք!H64+Տավուշ!H64+լոռի!H64+Սյունիք!H64+Շիրակ!H64+Շենգավիթ!H64+Մալաթիա!H64+կենտրոն!H64+Գեղարք!H64+Էրեբունի!H64+Ավան!H64+Արմավիր!H64+Արագածոտն!H64+Արաբկիր!H64+Աջափնյակ!H64)</f>
        <v>3</v>
      </c>
      <c r="I64" s="88">
        <f>SUM(Հարավ.քաղ!I64+Հյուսիս.քաղ!I64+'Երևանի քաղ'!I64+Արարատ!I64+Կոտայք!I64+Տավուշ!I64+լոռի!I64+Սյունիք!I64+Շիրակ!I64+Շենգավիթ!I64+Մալաթիա!I64+կենտրոն!I64+Գեղարք!I64+Էրեբունի!I64+Ավան!I64+Արմավիր!I64+Արագածոտն!I64+Արաբկիր!I64+Աջափնյակ!I64)</f>
        <v>0</v>
      </c>
      <c r="J64" s="90">
        <f t="shared" si="4"/>
        <v>12</v>
      </c>
      <c r="K64" s="88">
        <f>SUM(Հարավ.քաղ!K64+Հյուսիս.քաղ!K64+'Երևանի քաղ'!K64+Արարատ!K64+Կոտայք!K64+Տավուշ!K64+լոռի!K64+Սյունիք!K64+Շիրակ!K64+Շենգավիթ!K64+Մալաթիա!K64+կենտրոն!K64+Գեղարք!K64+Էրեբունի!K64+Ավան!K64+Արմավիր!K64+Արագածոտն!K64+Արաբկիր!K64+Աջափնյակ!K64)</f>
        <v>12</v>
      </c>
      <c r="L64" s="88">
        <f>SUM(Հարավ.քաղ!L64+Հյուսիս.քաղ!L64+'Երևանի քաղ'!L64+Արարատ!L64+Կոտայք!L64+Տավուշ!L64+լոռի!L64+Սյունիք!L64+Շիրակ!L64+Շենգավիթ!L64+Մալաթիա!L64+կենտրոն!L64+Գեղարք!L64+Էրեբունի!L64+Ավան!L64+Արմավիր!L64+Արագածոտն!L64+Արաբկիր!L64+Աջափնյակ!L64)</f>
        <v>0</v>
      </c>
      <c r="M64" s="88">
        <f>SUM(Հարավ.քաղ!M64+Հյուսիս.քաղ!M64+'Երևանի քաղ'!M64+Արարատ!M64+Կոտայք!M64+Տավուշ!M64+լոռի!M64+Սյունիք!M64+Շիրակ!M64+Շենգավիթ!M64+Մալաթիա!M64+կենտրոն!M64+Գեղարք!M64+Էրեբունի!M64+Ավան!M64+Արմավիր!M64+Արագածոտն!M64+Արաբկիր!M64+Աջափնյակ!M64)</f>
        <v>0</v>
      </c>
      <c r="N64" s="90">
        <f t="shared" si="5"/>
        <v>0</v>
      </c>
      <c r="O64" s="88">
        <f>SUM(Հարավ.քաղ!O64+Հյուսիս.քաղ!O64+'Երևանի քաղ'!O64+Արարատ!O64+Կոտայք!O64+Տավուշ!O64+լոռի!O64+Սյունիք!O64+Շիրակ!O64+Շենգավիթ!O64+Մալաթիա!O64+կենտրոն!O64+Գեղարք!O64+Էրեբունի!O64+Ավան!O64+Արմավիր!O64+Արագածոտն!O64+Արաբկիր!O64+Աջափնյակ!O64)</f>
        <v>0</v>
      </c>
      <c r="P64" s="88">
        <f>SUM(Հարավ.քաղ!P64+Հյուսիս.քաղ!P64+'Երևանի քաղ'!P64+Արարատ!P64+Կոտայք!P64+Տավուշ!P64+լոռի!P64+Սյունիք!P64+Շիրակ!P64+Շենգավիթ!P64+Մալաթիա!P64+կենտրոն!P64+Գեղարք!P64+Էրեբունի!P64+Ավան!P64+Արմավիր!P64+Արագածոտն!P64+Արաբկիր!P64+Աջափնյակ!P64)</f>
        <v>0</v>
      </c>
      <c r="Q64" s="88">
        <f>SUM(Հարավ.քաղ!Q64+Հյուսիս.քաղ!Q64+'Երևանի քաղ'!Q64+Արարատ!Q64+Կոտայք!Q64+Տավուշ!Q64+լոռի!Q64+Սյունիք!Q64+Շիրակ!Q64+Շենգավիթ!Q64+Մալաթիա!Q64+կենտրոն!Q64+Գեղարք!Q64+Էրեբունի!Q64+Ավան!Q64+Արմավիր!Q64+Արագածոտն!Q64+Արաբկիր!Q64+Աջափնյակ!Q64)</f>
        <v>0</v>
      </c>
      <c r="R64" s="88">
        <f>SUM(Հարավ.քաղ!R64+Հյուսիս.քաղ!R64+'Երևանի քաղ'!R64+Արարատ!R64+Կոտայք!R64+Տավուշ!R64+լոռի!R64+Սյունիք!R64+Շիրակ!R64+Շենգավիթ!R64+Մալաթիա!R64+կենտրոն!R64+Գեղարք!R64+Էրեբունի!R64+Ավան!R64+Արմավիր!R64+Արագածոտն!R64+Արաբկիր!R64+Աջափնյակ!R64)</f>
        <v>0</v>
      </c>
      <c r="S64" s="90">
        <f t="shared" si="6"/>
        <v>12</v>
      </c>
      <c r="T64" s="88">
        <f>SUM(Հարավ.քաղ!T64+Հյուսիս.քաղ!T64+'Երևանի քաղ'!T64+Արարատ!T64+Կոտայք!T64+Տավուշ!T64+լոռի!T64+Սյունիք!T64+Շիրակ!T64+Շենգավիթ!T64+Մալաթիա!T64+կենտրոն!T64+Գեղարք!T64+Էրեբունի!T64+Ավան!T64+Արմավիր!T64+Արագածոտն!T64+Արաբկիր!T64+Աջափնյակ!T64)</f>
        <v>1</v>
      </c>
      <c r="U64" s="88">
        <f>SUM(Հարավ.քաղ!U64+Հյուսիս.քաղ!U64+'Երևանի քաղ'!U64+Արարատ!U64+Կոտայք!U64+Տավուշ!U64+լոռի!U64+Սյունիք!U64+Շիրակ!U64+Շենգավիթ!U64+Մալաթիա!U64+կենտրոն!U64+Գեղարք!U64+Էրեբունի!U64+Ավան!U64+Արմավիր!U64+Արագածոտն!U64+Արաբկիր!U64+Աջափնյակ!U64)</f>
        <v>11</v>
      </c>
      <c r="V64" s="88">
        <f>SUM(Հարավ.քաղ!V64+Հյուսիս.քաղ!V64+'Երևանի քաղ'!V64+Արարատ!V64+Կոտայք!V64+Տավուշ!V64+լոռի!V64+Սյունիք!V64+Շիրակ!V64+Շենգավիթ!V64+Մալաթիա!V64+կենտրոն!V64+Գեղարք!V64+Էրեբունի!V64+Ավան!V64+Արմավիր!V64+Արագածոտն!V64+Արաբկիր!V64+Աջափնյակ!V64)</f>
        <v>0</v>
      </c>
      <c r="W64" s="88">
        <f>SUM(Հարավ.քաղ!W64+Հյուսիս.քաղ!W64+'Երևանի քաղ'!W64+Արարատ!W64+Կոտայք!W64+Տավուշ!W64+լոռի!W64+Սյունիք!W64+Շիրակ!W64+Շենգավիթ!W64+Մալաթիա!W64+կենտրոն!W64+Գեղարք!W64+Էրեբունի!W64+Ավան!W64+Արմավիր!W64+Արագածոտն!W64+Արաբկիր!W64+Աջափնյակ!W64)</f>
        <v>0</v>
      </c>
      <c r="X64" s="88">
        <f>SUM(Հարավ.քաղ!X64+Հյուսիս.քաղ!X64+'Երևանի քաղ'!X64+Արարատ!X64+Կոտայք!X64+Տավուշ!X64+լոռի!X64+Սյունիք!X64+Շիրակ!X64+Շենգավիթ!X64+Մալաթիա!X64+կենտրոն!X64+Գեղարք!X64+Էրեբունի!X64+Ավան!X64+Արմավիր!X64+Արագածոտն!X64+Արաբկիր!X64+Աջափնյակ!X64)</f>
        <v>0</v>
      </c>
      <c r="Y64" s="90">
        <f t="shared" si="1"/>
        <v>2</v>
      </c>
      <c r="Z64" s="88">
        <f>SUM(Հարավ.քաղ!Z64+Հյուսիս.քաղ!Z64+'Երևանի քաղ'!Z64+Արարատ!Z64+Կոտայք!Z64+Տավուշ!Z64+լոռի!Z64+Սյունիք!Z64+Շիրակ!Z64+Շենգավիթ!Z64+Մալաթիա!Z64+կենտրոն!Z64+Գեղարք!Z64+Էրեբունի!Z64+Ավան!Z64+Արմավիր!Z64+Արագածոտն!Z64+Արաբկիր!Z64+Աջափնյակ!Z64)</f>
        <v>0</v>
      </c>
    </row>
    <row r="65" spans="1:26" s="84" customFormat="1">
      <c r="A65" s="86" t="s">
        <v>118</v>
      </c>
      <c r="B65" s="677" t="s">
        <v>119</v>
      </c>
      <c r="C65" s="680"/>
      <c r="D65" s="681"/>
      <c r="E65" s="88">
        <f>SUM(Հարավ.քաղ!E65+Հյուսիս.քաղ!E65+'Երևանի քաղ'!E65+Արարատ!E65+Կոտայք!E65+Տավուշ!E65+լոռի!E65+Սյունիք!E65+Շիրակ!E65+Շենգավիթ!E65+Մալաթիա!E65+կենտրոն!E65+Գեղարք!E65+Էրեբունի!E65+Ավան!E65+Արմավիր!E65+Արագածոտն!E65+Արաբկիր!E65+Աջափնյակ!E65)</f>
        <v>18</v>
      </c>
      <c r="F65" s="88">
        <f>SUM(Հարավ.քաղ!F65+Հյուսիս.քաղ!F65+'Երևանի քաղ'!F65+Արարատ!F65+Կոտայք!F65+Տավուշ!F65+լոռի!F65+Սյունիք!F65+Շիրակ!F65+Շենգավիթ!F65+Մալաթիա!F65+կենտրոն!F65+Գեղարք!F65+Էրեբունի!F65+Ավան!F65+Արմավիր!F65+Արագածոտն!F65+Արաբկիր!F65+Աջափնյակ!F65)</f>
        <v>157</v>
      </c>
      <c r="G65" s="88">
        <f>SUM(Հարավ.քաղ!G65+Հյուսիս.քաղ!G65+'Երևանի քաղ'!G65+Արարատ!G65+Կոտայք!G65+Տավուշ!G65+լոռի!G65+Սյունիք!G65+Շիրակ!G65+Շենգավիթ!G65+Մալաթիա!G65+կենտրոն!G65+Գեղարք!G65+Էրեբունի!G65+Ավան!G65+Արմավիր!G65+Արագածոտն!G65+Արաբկիր!G65+Աջափնյակ!G65)</f>
        <v>139</v>
      </c>
      <c r="H65" s="88">
        <f>SUM(Հարավ.քաղ!H65+Հյուսիս.քաղ!H65+'Երևանի քաղ'!H65+Արարատ!H65+Կոտայք!H65+Տավուշ!H65+լոռի!H65+Սյունիք!H65+Շիրակ!H65+Շենգավիթ!H65+Մալաթիա!H65+կենտրոն!H65+Գեղարք!H65+Էրեբունի!H65+Ավան!H65+Արմավիր!H65+Արագածոտն!H65+Արաբկիր!H65+Աջափնյակ!H65)</f>
        <v>17</v>
      </c>
      <c r="I65" s="88">
        <f>SUM(Հարավ.քաղ!I65+Հյուսիս.քաղ!I65+'Երևանի քաղ'!I65+Արարատ!I65+Կոտայք!I65+Տավուշ!I65+լոռի!I65+Սյունիք!I65+Շիրակ!I65+Շենգավիթ!I65+Մալաթիա!I65+կենտրոն!I65+Գեղարք!I65+Էրեբունի!I65+Ավան!I65+Արմավիր!I65+Արագածոտն!I65+Արաբկիր!I65+Աջափնյակ!I65)</f>
        <v>1</v>
      </c>
      <c r="J65" s="90">
        <f t="shared" si="4"/>
        <v>112</v>
      </c>
      <c r="K65" s="88">
        <f>SUM(Հարավ.քաղ!K65+Հյուսիս.քաղ!K65+'Երևանի քաղ'!K65+Արարատ!K65+Կոտայք!K65+Տավուշ!K65+լոռի!K65+Սյունիք!K65+Շիրակ!K65+Շենգավիթ!K65+Մալաթիա!K65+կենտրոն!K65+Գեղարք!K65+Էրեբունի!K65+Ավան!K65+Արմավիր!K65+Արագածոտն!K65+Արաբկիր!K65+Աջափնյակ!K65)</f>
        <v>79</v>
      </c>
      <c r="L65" s="88">
        <f>SUM(Հարավ.քաղ!L65+Հյուսիս.քաղ!L65+'Երևանի քաղ'!L65+Արարատ!L65+Կոտայք!L65+Տավուշ!L65+լոռի!L65+Սյունիք!L65+Շիրակ!L65+Շենգավիթ!L65+Մալաթիա!L65+կենտրոն!L65+Գեղարք!L65+Էրեբունի!L65+Ավան!L65+Արմավիր!L65+Արագածոտն!L65+Արաբկիր!L65+Աջափնյակ!L65)</f>
        <v>17</v>
      </c>
      <c r="M65" s="88">
        <f>SUM(Հարավ.քաղ!M65+Հյուսիս.քաղ!M65+'Երևանի քաղ'!M65+Արարատ!M65+Կոտայք!M65+Տավուշ!M65+լոռի!M65+Սյունիք!M65+Շիրակ!M65+Շենգավիթ!M65+Մալաթիա!M65+կենտրոն!M65+Գեղարք!M65+Էրեբունի!M65+Ավան!M65+Արմավիր!M65+Արագածոտն!M65+Արաբկիր!M65+Աջափնյակ!M65)</f>
        <v>7</v>
      </c>
      <c r="N65" s="90">
        <f t="shared" si="5"/>
        <v>9</v>
      </c>
      <c r="O65" s="88">
        <f>SUM(Հարավ.քաղ!O65+Հյուսիս.քաղ!O65+'Երևանի քաղ'!O65+Արարատ!O65+Կոտայք!O65+Տավուշ!O65+լոռի!O65+Սյունիք!O65+Շիրակ!O65+Շենգավիթ!O65+Մալաթիա!O65+կենտրոն!O65+Գեղարք!O65+Էրեբունի!O65+Ավան!O65+Արմավիր!O65+Արագածոտն!O65+Արաբկիր!O65+Աջափնյակ!O65)</f>
        <v>0</v>
      </c>
      <c r="P65" s="88">
        <f>SUM(Հարավ.քաղ!P65+Հյուսիս.քաղ!P65+'Երևանի քաղ'!P65+Արարատ!P65+Կոտայք!P65+Տավուշ!P65+լոռի!P65+Սյունիք!P65+Շիրակ!P65+Շենգավիթ!P65+Մալաթիա!P65+կենտրոն!P65+Գեղարք!P65+Էրեբունի!P65+Ավան!P65+Արմավիր!P65+Արագածոտն!P65+Արաբկիր!P65+Աջափնյակ!P65)</f>
        <v>7</v>
      </c>
      <c r="Q65" s="88">
        <f>SUM(Հարավ.քաղ!Q65+Հյուսիս.քաղ!Q65+'Երևանի քաղ'!Q65+Արարատ!Q65+Կոտայք!Q65+Տավուշ!Q65+լոռի!Q65+Սյունիք!Q65+Շիրակ!Q65+Շենգավիթ!Q65+Մալաթիա!Q65+կենտրոն!Q65+Գեղարք!Q65+Էրեբունի!Q65+Ավան!Q65+Արմավիր!Q65+Արագածոտն!Q65+Արաբկիր!Q65+Աջափնյակ!Q65)</f>
        <v>2</v>
      </c>
      <c r="R65" s="88">
        <f>SUM(Հարավ.քաղ!R65+Հյուսիս.քաղ!R65+'Երևանի քաղ'!R65+Արարատ!R65+Կոտայք!R65+Տավուշ!R65+լոռի!R65+Սյունիք!R65+Շիրակ!R65+Շենգավիթ!R65+Մալաթիա!R65+կենտրոն!R65+Գեղարք!R65+Էրեբունի!R65+Ավան!R65+Արմավիր!R65+Արագածոտն!R65+Արաբկիր!R65+Աջափնյակ!R65)</f>
        <v>2</v>
      </c>
      <c r="S65" s="90">
        <f t="shared" si="6"/>
        <v>114</v>
      </c>
      <c r="T65" s="88">
        <f>SUM(Հարավ.քաղ!T65+Հյուսիս.քաղ!T65+'Երևանի քաղ'!T65+Արարատ!T65+Կոտայք!T65+Տավուշ!T65+լոռի!T65+Սյունիք!T65+Շիրակ!T65+Շենգավիթ!T65+Մալաթիա!T65+կենտրոն!T65+Գեղարք!T65+Էրեբունի!T65+Ավան!T65+Արմավիր!T65+Արագածոտն!T65+Արաբկիր!T65+Աջափնյակ!T65)</f>
        <v>0</v>
      </c>
      <c r="U65" s="88">
        <f>SUM(Հարավ.քաղ!U65+Հյուսիս.քաղ!U65+'Երևանի քաղ'!U65+Արարատ!U65+Կոտայք!U65+Տավուշ!U65+լոռի!U65+Սյունիք!U65+Շիրակ!U65+Շենգավիթ!U65+Մալաթիա!U65+կենտրոն!U65+Գեղարք!U65+Էրեբունի!U65+Ավան!U65+Արմավիր!U65+Արագածոտն!U65+Արաբկիր!U65+Աջափնյակ!U65)</f>
        <v>93</v>
      </c>
      <c r="V65" s="88">
        <f>SUM(Հարավ.քաղ!V65+Հյուսիս.քաղ!V65+'Երևանի քաղ'!V65+Արարատ!V65+Կոտայք!V65+Տավուշ!V65+լոռի!V65+Սյունիք!V65+Շիրակ!V65+Շենգավիթ!V65+Մալաթիա!V65+կենտրոն!V65+Գեղարք!V65+Էրեբունի!V65+Ավան!V65+Արմավիր!V65+Արագածոտն!V65+Արաբկիր!V65+Աջափնյակ!V65)</f>
        <v>4</v>
      </c>
      <c r="W65" s="88">
        <f>SUM(Հարավ.քաղ!W65+Հյուսիս.քաղ!W65+'Երևանի քաղ'!W65+Արարատ!W65+Կոտայք!W65+Տավուշ!W65+լոռի!W65+Սյունիք!W65+Շիրակ!W65+Շենգավիթ!W65+Մալաթիա!W65+կենտրոն!W65+Գեղարք!W65+Էրեբունի!W65+Ավան!W65+Արմավիր!W65+Արագածոտն!W65+Արաբկիր!W65+Աջափնյակ!W65)</f>
        <v>0</v>
      </c>
      <c r="X65" s="88">
        <f>SUM(Հարավ.քաղ!X65+Հյուսիս.քաղ!X65+'Երևանի քաղ'!X65+Արարատ!X65+Կոտայք!X65+Տավուշ!X65+լոռի!X65+Սյունիք!X65+Շիրակ!X65+Շենգավիթ!X65+Մալաթիա!X65+կենտրոն!X65+Գեղարք!X65+Էրեբունի!X65+Ավան!X65+Արմավիր!X65+Արագածոտն!X65+Արաբկիր!X65+Աջափնյակ!X65)</f>
        <v>0</v>
      </c>
      <c r="Y65" s="90">
        <f t="shared" si="1"/>
        <v>43</v>
      </c>
      <c r="Z65" s="88">
        <f>SUM(Հարավ.քաղ!Z65+Հյուսիս.քաղ!Z65+'Երևանի քաղ'!Z65+Արարատ!Z65+Կոտայք!Z65+Տավուշ!Z65+լոռի!Z65+Սյունիք!Z65+Շիրակ!Z65+Շենգավիթ!Z65+Մալաթիա!Z65+կենտրոն!Z65+Գեղարք!Z65+Էրեբունի!Z65+Ավան!Z65+Արմավիր!Z65+Արագածոտն!Z65+Արաբկիր!Z65+Աջափնյակ!Z65)</f>
        <v>11</v>
      </c>
    </row>
    <row r="66" spans="1:26" s="84" customFormat="1">
      <c r="A66" s="86" t="s">
        <v>120</v>
      </c>
      <c r="B66" s="677" t="s">
        <v>121</v>
      </c>
      <c r="C66" s="680"/>
      <c r="D66" s="681"/>
      <c r="E66" s="88">
        <f>SUM(Հարավ.քաղ!E66+Հյուսիս.քաղ!E66+'Երևանի քաղ'!E66+Արարատ!E66+Կոտայք!E66+Տավուշ!E66+լոռի!E66+Սյունիք!E66+Շիրակ!E66+Շենգավիթ!E66+Մալաթիա!E66+կենտրոն!E66+Գեղարք!E66+Էրեբունի!E66+Ավան!E66+Արմավիր!E66+Արագածոտն!E66+Արաբկիր!E66+Աջափնյակ!E66)</f>
        <v>12</v>
      </c>
      <c r="F66" s="88">
        <f>SUM(Հարավ.քաղ!F66+Հյուսիս.քաղ!F66+'Երևանի քաղ'!F66+Արարատ!F66+Կոտայք!F66+Տավուշ!F66+լոռի!F66+Սյունիք!F66+Շիրակ!F66+Շենգավիթ!F66+Մալաթիա!F66+կենտրոն!F66+Գեղարք!F66+Էրեբունի!F66+Ավան!F66+Արմավիր!F66+Արագածոտն!F66+Արաբկիր!F66+Աջափնյակ!F66)</f>
        <v>45</v>
      </c>
      <c r="G66" s="88">
        <f>SUM(Հարավ.քաղ!G66+Հյուսիս.քաղ!G66+'Երևանի քաղ'!G66+Արարատ!G66+Կոտայք!G66+Տավուշ!G66+լոռի!G66+Սյունիք!G66+Շիրակ!G66+Շենգավիթ!G66+Մալաթիա!G66+կենտրոն!G66+Գեղարք!G66+Էրեբունի!G66+Ավան!G66+Արմավիր!G66+Արագածոտն!G66+Արաբկիր!G66+Աջափնյակ!G66)</f>
        <v>41</v>
      </c>
      <c r="H66" s="88">
        <f>SUM(Հարավ.քաղ!H66+Հյուսիս.քաղ!H66+'Երևանի քաղ'!H66+Արարատ!H66+Կոտայք!H66+Տավուշ!H66+լոռի!H66+Սյունիք!H66+Շիրակ!H66+Շենգավիթ!H66+Մալաթիա!H66+կենտրոն!H66+Գեղարք!H66+Էրեբունի!H66+Ավան!H66+Արմավիր!H66+Արագածոտն!H66+Արաբկիր!H66+Աջափնյակ!H66)</f>
        <v>4</v>
      </c>
      <c r="I66" s="88">
        <f>SUM(Հարավ.քաղ!I66+Հյուսիս.քաղ!I66+'Երևանի քաղ'!I66+Արարատ!I66+Կոտայք!I66+Տավուշ!I66+լոռի!I66+Սյունիք!I66+Շիրակ!I66+Շենգավիթ!I66+Մալաթիա!I66+կենտրոն!I66+Գեղարք!I66+Էրեբունի!I66+Ավան!I66+Արմավիր!I66+Արագածոտն!I66+Արաբկիր!I66+Աջափնյակ!I66)</f>
        <v>0</v>
      </c>
      <c r="J66" s="90">
        <f t="shared" si="4"/>
        <v>43</v>
      </c>
      <c r="K66" s="88">
        <f>SUM(Հարավ.քաղ!K66+Հյուսիս.քաղ!K66+'Երևանի քաղ'!K66+Արարատ!K66+Կոտայք!K66+Տավուշ!K66+լոռի!K66+Սյունիք!K66+Շիրակ!K66+Շենգավիթ!K66+Մալաթիա!K66+կենտրոն!K66+Գեղարք!K66+Էրեբունի!K66+Ավան!K66+Արմավիր!K66+Արագածոտն!K66+Արաբկիր!K66+Աջափնյակ!K66)</f>
        <v>12</v>
      </c>
      <c r="L66" s="88">
        <f>SUM(Հարավ.քաղ!L66+Հյուսիս.քաղ!L66+'Երևանի քաղ'!L66+Արարատ!L66+Կոտայք!L66+Տավուշ!L66+լոռի!L66+Սյունիք!L66+Շիրակ!L66+Շենգավիթ!L66+Մալաթիա!L66+կենտրոն!L66+Գեղարք!L66+Էրեբունի!L66+Ավան!L66+Արմավիր!L66+Արագածոտն!L66+Արաբկիր!L66+Աջափնյակ!L66)</f>
        <v>2</v>
      </c>
      <c r="M66" s="88">
        <f>SUM(Հարավ.քաղ!M66+Հյուսիս.քաղ!M66+'Երևանի քաղ'!M66+Արարատ!M66+Կոտայք!M66+Տավուշ!M66+լոռի!M66+Սյունիք!M66+Շիրակ!M66+Շենգավիթ!M66+Մալաթիա!M66+կենտրոն!M66+Գեղարք!M66+Էրեբունի!M66+Ավան!M66+Արմավիր!M66+Արագածոտն!M66+Արաբկիր!M66+Աջափնյակ!M66)</f>
        <v>11</v>
      </c>
      <c r="N66" s="90">
        <f t="shared" si="5"/>
        <v>18</v>
      </c>
      <c r="O66" s="88">
        <f>SUM(Հարավ.քաղ!O66+Հյուսիս.քաղ!O66+'Երևանի քաղ'!O66+Արարատ!O66+Կոտայք!O66+Տավուշ!O66+լոռի!O66+Սյունիք!O66+Շիրակ!O66+Շենգավիթ!O66+Մալաթիա!O66+կենտրոն!O66+Գեղարք!O66+Էրեբունի!O66+Ավան!O66+Արմավիր!O66+Արագածոտն!O66+Արաբկիր!O66+Աջափնյակ!O66)</f>
        <v>7</v>
      </c>
      <c r="P66" s="88">
        <f>SUM(Հարավ.քաղ!P66+Հյուսիս.քաղ!P66+'Երևանի քաղ'!P66+Արարատ!P66+Կոտայք!P66+Տավուշ!P66+լոռի!P66+Սյունիք!P66+Շիրակ!P66+Շենգավիթ!P66+Մալաթիա!P66+կենտրոն!P66+Գեղարք!P66+Էրեբունի!P66+Ավան!P66+Արմավիր!P66+Արագածոտն!P66+Արաբկիր!P66+Աջափնյակ!P66)</f>
        <v>7</v>
      </c>
      <c r="Q66" s="88">
        <f>SUM(Հարավ.քաղ!Q66+Հյուսիս.քաղ!Q66+'Երևանի քաղ'!Q66+Արարատ!Q66+Կոտայք!Q66+Տավուշ!Q66+լոռի!Q66+Սյունիք!Q66+Շիրակ!Q66+Շենգավիթ!Q66+Մալաթիա!Q66+կենտրոն!Q66+Գեղարք!Q66+Էրեբունի!Q66+Ավան!Q66+Արմավիր!Q66+Արագածոտն!Q66+Արաբկիր!Q66+Աջափնյակ!Q66)</f>
        <v>4</v>
      </c>
      <c r="R66" s="88">
        <f>SUM(Հարավ.քաղ!R66+Հյուսիս.քաղ!R66+'Երևանի քաղ'!R66+Արարատ!R66+Կոտայք!R66+Տավուշ!R66+լոռի!R66+Սյունիք!R66+Շիրակ!R66+Շենգավիթ!R66+Մալաթիա!R66+կենտրոն!R66+Գեղարք!R66+Էրեբունի!R66+Ավան!R66+Արմավիր!R66+Արագածոտն!R66+Արաբկիր!R66+Աջափնյակ!R66)</f>
        <v>0</v>
      </c>
      <c r="S66" s="90">
        <f t="shared" si="6"/>
        <v>43</v>
      </c>
      <c r="T66" s="88">
        <f>SUM(Հարավ.քաղ!T66+Հյուսիս.քաղ!T66+'Երևանի քաղ'!T66+Արարատ!T66+Կոտայք!T66+Տավուշ!T66+լոռի!T66+Սյունիք!T66+Շիրակ!T66+Շենգավիթ!T66+Մալաթիա!T66+կենտրոն!T66+Գեղարք!T66+Էրեբունի!T66+Ավան!T66+Արմավիր!T66+Արագածոտն!T66+Արաբկիր!T66+Աջափնյակ!T66)</f>
        <v>1</v>
      </c>
      <c r="U66" s="88">
        <f>SUM(Հարավ.քաղ!U66+Հյուսիս.քաղ!U66+'Երևանի քաղ'!U66+Արարատ!U66+Կոտայք!U66+Տավուշ!U66+լոռի!U66+Սյունիք!U66+Շիրակ!U66+Շենգավիթ!U66+Մալաթիա!U66+կենտրոն!U66+Գեղարք!U66+Էրեբունի!U66+Ավան!U66+Արմավիր!U66+Արագածոտն!U66+Արաբկիր!U66+Աջափնյակ!U66)</f>
        <v>28</v>
      </c>
      <c r="V66" s="88">
        <f>SUM(Հարավ.քաղ!V66+Հյուսիս.քաղ!V66+'Երևանի քաղ'!V66+Արարատ!V66+Կոտայք!V66+Տավուշ!V66+լոռի!V66+Սյունիք!V66+Շիրակ!V66+Շենգավիթ!V66+Մալաթիա!V66+կենտրոն!V66+Գեղարք!V66+Էրեբունի!V66+Ավան!V66+Արմավիր!V66+Արագածոտն!V66+Արաբկիր!V66+Աջափնյակ!V66)</f>
        <v>6</v>
      </c>
      <c r="W66" s="88">
        <f>SUM(Հարավ.քաղ!W66+Հյուսիս.քաղ!W66+'Երևանի քաղ'!W66+Արարատ!W66+Կոտայք!W66+Տավուշ!W66+լոռի!W66+Սյունիք!W66+Շիրակ!W66+Շենգավիթ!W66+Մալաթիա!W66+կենտրոն!W66+Գեղարք!W66+Էրեբունի!W66+Ավան!W66+Արմավիր!W66+Արագածոտն!W66+Արաբկիր!W66+Աջափնյակ!W66)</f>
        <v>0</v>
      </c>
      <c r="X66" s="88">
        <f>SUM(Հարավ.քաղ!X66+Հյուսիս.քաղ!X66+'Երևանի քաղ'!X66+Արարատ!X66+Կոտայք!X66+Տավուշ!X66+լոռի!X66+Սյունիք!X66+Շիրակ!X66+Շենգավիթ!X66+Մալաթիա!X66+կենտրոն!X66+Գեղարք!X66+Էրեբունի!X66+Ավան!X66+Արմավիր!X66+Արագածոտն!X66+Արաբկիր!X66+Աջափնյակ!X66)</f>
        <v>0</v>
      </c>
      <c r="Y66" s="90">
        <f t="shared" si="1"/>
        <v>9</v>
      </c>
      <c r="Z66" s="88">
        <f>SUM(Հարավ.քաղ!Z66+Հյուսիս.քաղ!Z66+'Երևանի քաղ'!Z66+Արարատ!Z66+Կոտայք!Z66+Տավուշ!Z66+լոռի!Z66+Սյունիք!Z66+Շիրակ!Z66+Շենգավիթ!Z66+Մալաթիա!Z66+կենտրոն!Z66+Գեղարք!Z66+Էրեբունի!Z66+Ավան!Z66+Արմավիր!Z66+Արագածոտն!Z66+Արաբկիր!Z66+Աջափնյակ!Z66)</f>
        <v>2</v>
      </c>
    </row>
    <row r="67" spans="1:26" s="84" customFormat="1">
      <c r="A67" s="86" t="s">
        <v>122</v>
      </c>
      <c r="B67" s="677" t="s">
        <v>123</v>
      </c>
      <c r="C67" s="680"/>
      <c r="D67" s="681"/>
      <c r="E67" s="88">
        <f>SUM(Հարավ.քաղ!E67+Հյուսիս.քաղ!E67+'Երևանի քաղ'!E67+Արարատ!E67+Կոտայք!E67+Տավուշ!E67+լոռի!E67+Սյունիք!E67+Շիրակ!E67+Շենգավիթ!E67+Մալաթիա!E67+կենտրոն!E67+Գեղարք!E67+Էրեբունի!E67+Ավան!E67+Արմավիր!E67+Արագածոտն!E67+Արաբկիր!E67+Աջափնյակ!E67)</f>
        <v>20</v>
      </c>
      <c r="F67" s="88">
        <f>SUM(Հարավ.քաղ!F67+Հյուսիս.քաղ!F67+'Երևանի քաղ'!F67+Արարատ!F67+Կոտայք!F67+Տավուշ!F67+լոռի!F67+Սյունիք!F67+Շիրակ!F67+Շենգավիթ!F67+Մալաթիա!F67+կենտրոն!F67+Գեղարք!F67+Էրեբունի!F67+Ավան!F67+Արմավիր!F67+Արագածոտն!F67+Արաբկիր!F67+Աջափնյակ!F67)</f>
        <v>131</v>
      </c>
      <c r="G67" s="88">
        <f>SUM(Հարավ.քաղ!G67+Հյուսիս.քաղ!G67+'Երևանի քաղ'!G67+Արարատ!G67+Կոտայք!G67+Տավուշ!G67+լոռի!G67+Սյունիք!G67+Շիրակ!G67+Շենգավիթ!G67+Մալաթիա!G67+կենտրոն!G67+Գեղարք!G67+Էրեբունի!G67+Ավան!G67+Արմավիր!G67+Արագածոտն!G67+Արաբկիր!G67+Աջափնյակ!G67)</f>
        <v>116</v>
      </c>
      <c r="H67" s="88">
        <f>SUM(Հարավ.քաղ!H67+Հյուսիս.քաղ!H67+'Երևանի քաղ'!H67+Արարատ!H67+Կոտայք!H67+Տավուշ!H67+լոռի!H67+Սյունիք!H67+Շիրակ!H67+Շենգավիթ!H67+Մալաթիա!H67+կենտրոն!H67+Գեղարք!H67+Էրեբունի!H67+Ավան!H67+Արմավիր!H67+Արագածոտն!H67+Արաբկիր!H67+Աջափնյակ!H67)</f>
        <v>15</v>
      </c>
      <c r="I67" s="88">
        <f>SUM(Հարավ.քաղ!I67+Հյուսիս.քաղ!I67+'Երևանի քաղ'!I67+Արարատ!I67+Կոտայք!I67+Տավուշ!I67+լոռի!I67+Սյունիք!I67+Շիրակ!I67+Շենգավիթ!I67+Մալաթիա!I67+կենտրոն!I67+Գեղարք!I67+Էրեբունի!I67+Ավան!I67+Արմավիր!I67+Արագածոտն!I67+Արաբկիր!I67+Աջափնյակ!I67)</f>
        <v>0</v>
      </c>
      <c r="J67" s="90">
        <f t="shared" si="4"/>
        <v>109</v>
      </c>
      <c r="K67" s="88">
        <f>SUM(Հարավ.քաղ!K67+Հյուսիս.քաղ!K67+'Երևանի քաղ'!K67+Արարատ!K67+Կոտայք!K67+Տավուշ!K67+լոռի!K67+Սյունիք!K67+Շիրակ!K67+Շենգավիթ!K67+Մալաթիա!K67+կենտրոն!K67+Գեղարք!K67+Էրեբունի!K67+Ավան!K67+Արմավիր!K67+Արագածոտն!K67+Արաբկիր!K67+Աջափնյակ!K67)</f>
        <v>45</v>
      </c>
      <c r="L67" s="88">
        <f>SUM(Հարավ.քաղ!L67+Հյուսիս.քաղ!L67+'Երևանի քաղ'!L67+Արարատ!L67+Կոտայք!L67+Տավուշ!L67+լոռի!L67+Սյունիք!L67+Շիրակ!L67+Շենգավիթ!L67+Մալաթիա!L67+կենտրոն!L67+Գեղարք!L67+Էրեբունի!L67+Ավան!L67+Արմավիր!L67+Արագածոտն!L67+Արաբկիր!L67+Աջափնյակ!L67)</f>
        <v>43</v>
      </c>
      <c r="M67" s="88">
        <f>SUM(Հարավ.քաղ!M67+Հյուսիս.քաղ!M67+'Երևանի քաղ'!M67+Արարատ!M67+Կոտայք!M67+Տավուշ!M67+լոռի!M67+Սյունիք!M67+Շիրակ!M67+Շենգավիթ!M67+Մալաթիա!M67+կենտրոն!M67+Գեղարք!M67+Էրեբունի!M67+Ավան!M67+Արմավիր!M67+Արագածոտն!M67+Արաբկիր!M67+Աջափնյակ!M67)</f>
        <v>2</v>
      </c>
      <c r="N67" s="90">
        <f t="shared" si="5"/>
        <v>19</v>
      </c>
      <c r="O67" s="88">
        <f>SUM(Հարավ.քաղ!O67+Հյուսիս.քաղ!O67+'Երևանի քաղ'!O67+Արարատ!O67+Կոտայք!O67+Տավուշ!O67+լոռի!O67+Սյունիք!O67+Շիրակ!O67+Շենգավիթ!O67+Մալաթիա!O67+կենտրոն!O67+Գեղարք!O67+Էրեբունի!O67+Ավան!O67+Արմավիր!O67+Արագածոտն!O67+Արաբկիր!O67+Աջափնյակ!O67)</f>
        <v>6</v>
      </c>
      <c r="P67" s="88">
        <f>SUM(Հարավ.քաղ!P67+Հյուսիս.քաղ!P67+'Երևանի քաղ'!P67+Արարատ!P67+Կոտայք!P67+Տավուշ!P67+լոռի!P67+Սյունիք!P67+Շիրակ!P67+Շենգավիթ!P67+Մալաթիա!P67+կենտրոն!P67+Գեղարք!P67+Էրեբունի!P67+Ավան!P67+Արմավիր!P67+Արագածոտն!P67+Արաբկիր!P67+Աջափնյակ!P67)</f>
        <v>13</v>
      </c>
      <c r="Q67" s="88">
        <f>SUM(Հարավ.քաղ!Q67+Հյուսիս.քաղ!Q67+'Երևանի քաղ'!Q67+Արարատ!Q67+Կոտայք!Q67+Տավուշ!Q67+լոռի!Q67+Սյունիք!Q67+Շիրակ!Q67+Շենգավիթ!Q67+Մալաթիա!Q67+կենտրոն!Q67+Գեղարք!Q67+Էրեբունի!Q67+Ավան!Q67+Արմավիր!Q67+Արագածոտն!Q67+Արաբկիր!Q67+Աջափնյակ!Q67)</f>
        <v>0</v>
      </c>
      <c r="R67" s="88">
        <f>SUM(Հարավ.քաղ!R67+Հյուսիս.քաղ!R67+'Երևանի քաղ'!R67+Արարատ!R67+Կոտայք!R67+Տավուշ!R67+լոռի!R67+Սյունիք!R67+Շիրակ!R67+Շենգավիթ!R67+Մալաթիա!R67+կենտրոն!R67+Գեղարք!R67+Էրեբունի!R67+Ավան!R67+Արմավիր!R67+Արագածոտն!R67+Արաբկիր!R67+Աջափնյակ!R67)</f>
        <v>0</v>
      </c>
      <c r="S67" s="90">
        <f t="shared" si="6"/>
        <v>109</v>
      </c>
      <c r="T67" s="88">
        <f>SUM(Հարավ.քաղ!T67+Հյուսիս.քաղ!T67+'Երևանի քաղ'!T67+Արարատ!T67+Կոտայք!T67+Տավուշ!T67+լոռի!T67+Սյունիք!T67+Շիրակ!T67+Շենգավիթ!T67+Մալաթիա!T67+կենտրոն!T67+Գեղարք!T67+Էրեբունի!T67+Ավան!T67+Արմավիր!T67+Արագածոտն!T67+Արաբկիր!T67+Աջափնյակ!T67)</f>
        <v>3</v>
      </c>
      <c r="U67" s="88">
        <f>SUM(Հարավ.քաղ!U67+Հյուսիս.քաղ!U67+'Երևանի քաղ'!U67+Արարատ!U67+Կոտայք!U67+Տավուշ!U67+լոռի!U67+Սյունիք!U67+Շիրակ!U67+Շենգավիթ!U67+Մալաթիա!U67+կենտրոն!U67+Գեղարք!U67+Էրեբունի!U67+Ավան!U67+Արմավիր!U67+Արագածոտն!U67+Արաբկիր!U67+Աջափնյակ!U67)</f>
        <v>86</v>
      </c>
      <c r="V67" s="88">
        <f>SUM(Հարավ.քաղ!V67+Հյուսիս.քաղ!V67+'Երևանի քաղ'!V67+Արարատ!V67+Կոտայք!V67+Տավուշ!V67+լոռի!V67+Սյունիք!V67+Շիրակ!V67+Շենգավիթ!V67+Մալաթիա!V67+կենտրոն!V67+Գեղարք!V67+Էրեբունի!V67+Ավան!V67+Արմավիր!V67+Արագածոտն!V67+Արաբկիր!V67+Աջափնյակ!V67)</f>
        <v>19</v>
      </c>
      <c r="W67" s="88">
        <f>SUM(Հարավ.քաղ!W67+Հյուսիս.քաղ!W67+'Երևանի քաղ'!W67+Արարատ!W67+Կոտայք!W67+Տավուշ!W67+լոռի!W67+Սյունիք!W67+Շիրակ!W67+Շենգավիթ!W67+Մալաթիա!W67+կենտրոն!W67+Գեղարք!W67+Էրեբունի!W67+Ավան!W67+Արմավիր!W67+Արագածոտն!W67+Արաբկիր!W67+Աջափնյակ!W67)</f>
        <v>0</v>
      </c>
      <c r="X67" s="88">
        <f>SUM(Հարավ.քաղ!X67+Հյուսիս.քաղ!X67+'Երևանի քաղ'!X67+Արարատ!X67+Կոտայք!X67+Տավուշ!X67+լոռի!X67+Սյունիք!X67+Շիրակ!X67+Շենգավիթ!X67+Մալաթիա!X67+կենտրոն!X67+Գեղարք!X67+Էրեբունի!X67+Ավան!X67+Արմավիր!X67+Արագածոտն!X67+Արաբկիր!X67+Աջափնյակ!X67)</f>
        <v>0</v>
      </c>
      <c r="Y67" s="90">
        <f t="shared" si="1"/>
        <v>24</v>
      </c>
      <c r="Z67" s="88">
        <f>SUM(Հարավ.քաղ!Z67+Հյուսիս.քաղ!Z67+'Երևանի քաղ'!Z67+Արարատ!Z67+Կոտայք!Z67+Տավուշ!Z67+լոռի!Z67+Սյունիք!Z67+Շիրակ!Z67+Շենգավիթ!Z67+Մալաթիա!Z67+կենտրոն!Z67+Գեղարք!Z67+Էրեբունի!Z67+Ավան!Z67+Արմավիր!Z67+Արագածոտն!Z67+Արաբկիր!Z67+Աջափնյակ!Z67)</f>
        <v>1</v>
      </c>
    </row>
    <row r="68" spans="1:26" s="84" customFormat="1">
      <c r="A68" s="86" t="s">
        <v>124</v>
      </c>
      <c r="B68" s="677" t="s">
        <v>125</v>
      </c>
      <c r="C68" s="680"/>
      <c r="D68" s="681"/>
      <c r="E68" s="88">
        <f>SUM(Հարավ.քաղ!E68+Հյուսիս.քաղ!E68+'Երևանի քաղ'!E68+Արարատ!E68+Կոտայք!E68+Տավուշ!E68+լոռի!E68+Սյունիք!E68+Շիրակ!E68+Շենգավիթ!E68+Մալաթիա!E68+կենտրոն!E68+Գեղարք!E68+Էրեբունի!E68+Ավան!E68+Արմավիր!E68+Արագածոտն!E68+Արաբկիր!E68+Աջափնյակ!E68)</f>
        <v>10</v>
      </c>
      <c r="F68" s="88">
        <f>SUM(Հարավ.քաղ!F68+Հյուսիս.քաղ!F68+'Երևանի քաղ'!F68+Արարատ!F68+Կոտայք!F68+Տավուշ!F68+լոռի!F68+Սյունիք!F68+Շիրակ!F68+Շենգավիթ!F68+Մալաթիա!F68+կենտրոն!F68+Գեղարք!F68+Էրեբունի!F68+Ավան!F68+Արմավիր!F68+Արագածոտն!F68+Արաբկիր!F68+Աջափնյակ!F68)</f>
        <v>55</v>
      </c>
      <c r="G68" s="88">
        <f>SUM(Հարավ.քաղ!G68+Հյուսիս.քաղ!G68+'Երևանի քաղ'!G68+Արարատ!G68+Կոտայք!G68+Տավուշ!G68+լոռի!G68+Սյունիք!G68+Շիրակ!G68+Շենգավիթ!G68+Մալաթիա!G68+կենտրոն!G68+Գեղարք!G68+Էրեբունի!G68+Ավան!G68+Արմավիր!G68+Արագածոտն!G68+Արաբկիր!G68+Աջափնյակ!G68)</f>
        <v>46</v>
      </c>
      <c r="H68" s="88">
        <f>SUM(Հարավ.քաղ!H68+Հյուսիս.քաղ!H68+'Երևանի քաղ'!H68+Արարատ!H68+Կոտայք!H68+Տավուշ!H68+լոռի!H68+Սյունիք!H68+Շիրակ!H68+Շենգավիթ!H68+Մալաթիա!H68+կենտրոն!H68+Գեղարք!H68+Էրեբունի!H68+Ավան!H68+Արմավիր!H68+Արագածոտն!H68+Արաբկիր!H68+Աջափնյակ!H68)</f>
        <v>9</v>
      </c>
      <c r="I68" s="88">
        <f>SUM(Հարավ.քաղ!I68+Հյուսիս.քաղ!I68+'Երևանի քաղ'!I68+Արարատ!I68+Կոտայք!I68+Տավուշ!I68+լոռի!I68+Սյունիք!I68+Շիրակ!I68+Շենգավիթ!I68+Մալաթիա!I68+կենտրոն!I68+Գեղարք!I68+Էրեբունի!I68+Ավան!I68+Արմավիր!I68+Արագածոտն!I68+Արաբկիր!I68+Աջափնյակ!I68)</f>
        <v>0</v>
      </c>
      <c r="J68" s="90">
        <f t="shared" si="4"/>
        <v>34</v>
      </c>
      <c r="K68" s="88">
        <f>SUM(Հարավ.քաղ!K68+Հյուսիս.քաղ!K68+'Երևանի քաղ'!K68+Արարատ!K68+Կոտայք!K68+Տավուշ!K68+լոռի!K68+Սյունիք!K68+Շիրակ!K68+Շենգավիթ!K68+Մալաթիա!K68+կենտրոն!K68+Գեղարք!K68+Էրեբունի!K68+Ավան!K68+Արմավիր!K68+Արագածոտն!K68+Արաբկիր!K68+Աջափնյակ!K68)</f>
        <v>8</v>
      </c>
      <c r="L68" s="88">
        <f>SUM(Հարավ.քաղ!L68+Հյուսիս.քաղ!L68+'Երևանի քաղ'!L68+Արարատ!L68+Կոտայք!L68+Տավուշ!L68+լոռի!L68+Սյունիք!L68+Շիրակ!L68+Շենգավիթ!L68+Մալաթիա!L68+կենտրոն!L68+Գեղարք!L68+Էրեբունի!L68+Ավան!L68+Արմավիր!L68+Արագածոտն!L68+Արաբկիր!L68+Աջափնյակ!L68)</f>
        <v>6</v>
      </c>
      <c r="M68" s="88">
        <f>SUM(Հարավ.քաղ!M68+Հյուսիս.քաղ!M68+'Երևանի քաղ'!M68+Արարատ!M68+Կոտայք!M68+Տավուշ!M68+լոռի!M68+Սյունիք!M68+Շիրակ!M68+Շենգավիթ!M68+Մալաթիա!M68+կենտրոն!M68+Գեղարք!M68+Էրեբունի!M68+Ավան!M68+Արմավիր!M68+Արագածոտն!M68+Արաբկիր!M68+Աջափնյակ!M68)</f>
        <v>12</v>
      </c>
      <c r="N68" s="90">
        <f t="shared" si="5"/>
        <v>8</v>
      </c>
      <c r="O68" s="88">
        <f>SUM(Հարավ.քաղ!O68+Հյուսիս.քաղ!O68+'Երևանի քաղ'!O68+Արարատ!O68+Կոտայք!O68+Տավուշ!O68+լոռի!O68+Սյունիք!O68+Շիրակ!O68+Շենգավիթ!O68+Մալաթիա!O68+կենտրոն!O68+Գեղարք!O68+Էրեբունի!O68+Ավան!O68+Արմավիր!O68+Արագածոտն!O68+Արաբկիր!O68+Աջափնյակ!O68)</f>
        <v>5</v>
      </c>
      <c r="P68" s="88">
        <f>SUM(Հարավ.քաղ!P68+Հյուսիս.քաղ!P68+'Երևանի քաղ'!P68+Արարատ!P68+Կոտայք!P68+Տավուշ!P68+լոռի!P68+Սյունիք!P68+Շիրակ!P68+Շենգավիթ!P68+Մալաթիա!P68+կենտրոն!P68+Գեղարք!P68+Էրեբունի!P68+Ավան!P68+Արմավիր!P68+Արագածոտն!P68+Արաբկիր!P68+Աջափնյակ!P68)</f>
        <v>3</v>
      </c>
      <c r="Q68" s="88">
        <f>SUM(Հարավ.քաղ!Q68+Հյուսիս.քաղ!Q68+'Երևանի քաղ'!Q68+Արարատ!Q68+Կոտայք!Q68+Տավուշ!Q68+լոռի!Q68+Սյունիք!Q68+Շիրակ!Q68+Շենգավիթ!Q68+Մալաթիա!Q68+կենտրոն!Q68+Գեղարք!Q68+Էրեբունի!Q68+Ավան!Q68+Արմավիր!Q68+Արագածոտն!Q68+Արաբկիր!Q68+Աջափնյակ!Q68)</f>
        <v>0</v>
      </c>
      <c r="R68" s="88">
        <f>SUM(Հարավ.քաղ!R68+Հյուսիս.քաղ!R68+'Երևանի քաղ'!R68+Արարատ!R68+Կոտայք!R68+Տավուշ!R68+լոռի!R68+Սյունիք!R68+Շիրակ!R68+Շենգավիթ!R68+Մալաթիա!R68+կենտրոն!R68+Գեղարք!R68+Էրեբունի!R68+Ավան!R68+Արմավիր!R68+Արագածոտն!R68+Արաբկիր!R68+Աջափնյակ!R68)</f>
        <v>0</v>
      </c>
      <c r="S68" s="90">
        <f t="shared" si="6"/>
        <v>34</v>
      </c>
      <c r="T68" s="88">
        <f>SUM(Հարավ.քաղ!T68+Հյուսիս.քաղ!T68+'Երևանի քաղ'!T68+Արարատ!T68+Կոտայք!T68+Տավուշ!T68+լոռի!T68+Սյունիք!T68+Շիրակ!T68+Շենգավիթ!T68+Մալաթիա!T68+կենտրոն!T68+Գեղարք!T68+Էրեբունի!T68+Ավան!T68+Արմավիր!T68+Արագածոտն!T68+Արաբկիր!T68+Աջափնյակ!T68)</f>
        <v>1</v>
      </c>
      <c r="U68" s="88">
        <f>SUM(Հարավ.քաղ!U68+Հյուսիս.քաղ!U68+'Երևանի քաղ'!U68+Արարատ!U68+Կոտայք!U68+Տավուշ!U68+լոռի!U68+Սյունիք!U68+Շիրակ!U68+Շենգավիթ!U68+Մալաթիա!U68+կենտրոն!U68+Գեղարք!U68+Էրեբունի!U68+Ավան!U68+Արմավիր!U68+Արագածոտն!U68+Արաբկիր!U68+Աջափնյակ!U68)</f>
        <v>25</v>
      </c>
      <c r="V68" s="88">
        <f>SUM(Հարավ.քաղ!V68+Հյուսիս.քաղ!V68+'Երևանի քաղ'!V68+Արարատ!V68+Կոտայք!V68+Տավուշ!V68+լոռի!V68+Սյունիք!V68+Շիրակ!V68+Շենգավիթ!V68+Մալաթիա!V68+կենտրոն!V68+Գեղարք!V68+Էրեբունի!V68+Ավան!V68+Արմավիր!V68+Արագածոտն!V68+Արաբկիր!V68+Աջափնյակ!V68)</f>
        <v>8</v>
      </c>
      <c r="W68" s="88">
        <f>SUM(Հարավ.քաղ!W68+Հյուսիս.քաղ!W68+'Երևանի քաղ'!W68+Արարատ!W68+Կոտայք!W68+Տավուշ!W68+լոռի!W68+Սյունիք!W68+Շիրակ!W68+Շենգավիթ!W68+Մալաթիա!W68+կենտրոն!W68+Գեղարք!W68+Էրեբունի!W68+Ավան!W68+Արմավիր!W68+Արագածոտն!W68+Արաբկիր!W68+Աջափնյակ!W68)</f>
        <v>0</v>
      </c>
      <c r="X68" s="88">
        <f>SUM(Հարավ.քաղ!X68+Հյուսիս.քաղ!X68+'Երևանի քաղ'!X68+Արարատ!X68+Կոտայք!X68+Տավուշ!X68+լոռի!X68+Սյունիք!X68+Շիրակ!X68+Շենգավիթ!X68+Մալաթիա!X68+կենտրոն!X68+Գեղարք!X68+Էրեբունի!X68+Ավան!X68+Արմավիր!X68+Արագածոտն!X68+Արաբկիր!X68+Աջափնյակ!X68)</f>
        <v>0</v>
      </c>
      <c r="Y68" s="90">
        <f t="shared" si="1"/>
        <v>21</v>
      </c>
      <c r="Z68" s="88">
        <f>SUM(Հարավ.քաղ!Z68+Հյուսիս.քաղ!Z68+'Երևանի քաղ'!Z68+Արարատ!Z68+Կոտայք!Z68+Տավուշ!Z68+լոռի!Z68+Սյունիք!Z68+Շիրակ!Z68+Շենգավիթ!Z68+Մալաթիա!Z68+կենտրոն!Z68+Գեղարք!Z68+Էրեբունի!Z68+Ավան!Z68+Արմավիր!Z68+Արագածոտն!Z68+Արաբկիր!Z68+Աջափնյակ!Z68)</f>
        <v>0</v>
      </c>
    </row>
    <row r="69" spans="1:26" s="84" customFormat="1">
      <c r="A69" s="86" t="s">
        <v>126</v>
      </c>
      <c r="B69" s="677" t="s">
        <v>127</v>
      </c>
      <c r="C69" s="680"/>
      <c r="D69" s="681"/>
      <c r="E69" s="88">
        <f>SUM(Հարավ.քաղ!E69+Հյուսիս.քաղ!E69+'Երևանի քաղ'!E69+Արարատ!E69+Կոտայք!E69+Տավուշ!E69+լոռի!E69+Սյունիք!E69+Շիրակ!E69+Շենգավիթ!E69+Մալաթիա!E69+կենտրոն!E69+Գեղարք!E69+Էրեբունի!E69+Ավան!E69+Արմավիր!E69+Արագածոտն!E69+Արաբկիր!E69+Աջափնյակ!E69)</f>
        <v>2</v>
      </c>
      <c r="F69" s="88">
        <f>SUM(Հարավ.քաղ!F69+Հյուսիս.քաղ!F69+'Երևանի քաղ'!F69+Արարատ!F69+Կոտայք!F69+Տավուշ!F69+լոռի!F69+Սյունիք!F69+Շիրակ!F69+Շենգավիթ!F69+Մալաթիա!F69+կենտրոն!F69+Գեղարք!F69+Էրեբունի!F69+Ավան!F69+Արմավիր!F69+Արագածոտն!F69+Արաբկիր!F69+Աջափնյակ!F69)</f>
        <v>0</v>
      </c>
      <c r="G69" s="88">
        <f>SUM(Հարավ.քաղ!G69+Հյուսիս.քաղ!G69+'Երևանի քաղ'!G69+Արարատ!G69+Կոտայք!G69+Տավուշ!G69+լոռի!G69+Սյունիք!G69+Շիրակ!G69+Շենգավիթ!G69+Մալաթիա!G69+կենտրոն!G69+Գեղարք!G69+Էրեբունի!G69+Ավան!G69+Արմավիր!G69+Արագածոտն!G69+Արաբկիր!G69+Աջափնյակ!G69)</f>
        <v>0</v>
      </c>
      <c r="H69" s="88">
        <f>SUM(Հարավ.քաղ!H69+Հյուսիս.քաղ!H69+'Երևանի քաղ'!H69+Արարատ!H69+Կոտայք!H69+Տավուշ!H69+լոռի!H69+Սյունիք!H69+Շիրակ!H69+Շենգավիթ!H69+Մալաթիա!H69+կենտրոն!H69+Գեղարք!H69+Էրեբունի!H69+Ավան!H69+Արմավիր!H69+Արագածոտն!H69+Արաբկիր!H69+Աջափնյակ!H69)</f>
        <v>0</v>
      </c>
      <c r="I69" s="88">
        <f>SUM(Հարավ.քաղ!I69+Հյուսիս.քաղ!I69+'Երևանի քաղ'!I69+Արարատ!I69+Կոտայք!I69+Տավուշ!I69+լոռի!I69+Սյունիք!I69+Շիրակ!I69+Շենգավիթ!I69+Մալաթիա!I69+կենտրոն!I69+Գեղարք!I69+Էրեբունի!I69+Ավան!I69+Արմավիր!I69+Արագածոտն!I69+Արաբկիր!I69+Աջափնյակ!I69)</f>
        <v>0</v>
      </c>
      <c r="J69" s="90">
        <f t="shared" si="4"/>
        <v>2</v>
      </c>
      <c r="K69" s="88">
        <f>SUM(Հարավ.քաղ!K69+Հյուսիս.քաղ!K69+'Երևանի քաղ'!K69+Արարատ!K69+Կոտայք!K69+Տավուշ!K69+լոռի!K69+Սյունիք!K69+Շիրակ!K69+Շենգավիթ!K69+Մալաթիա!K69+կենտրոն!K69+Գեղարք!K69+Էրեբունի!K69+Ավան!K69+Արմավիր!K69+Արագածոտն!K69+Արաբկիր!K69+Աջափնյակ!K69)</f>
        <v>2</v>
      </c>
      <c r="L69" s="88">
        <f>SUM(Հարավ.քաղ!L69+Հյուսիս.քաղ!L69+'Երևանի քաղ'!L69+Արարատ!L69+Կոտայք!L69+Տավուշ!L69+լոռի!L69+Սյունիք!L69+Շիրակ!L69+Շենգավիթ!L69+Մալաթիա!L69+կենտրոն!L69+Գեղարք!L69+Էրեբունի!L69+Ավան!L69+Արմավիր!L69+Արագածոտն!L69+Արաբկիր!L69+Աջափնյակ!L69)</f>
        <v>0</v>
      </c>
      <c r="M69" s="88">
        <f>SUM(Հարավ.քաղ!M69+Հյուսիս.քաղ!M69+'Երևանի քաղ'!M69+Արարատ!M69+Կոտայք!M69+Տավուշ!M69+լոռի!M69+Սյունիք!M69+Շիրակ!M69+Շենգավիթ!M69+Մալաթիա!M69+կենտրոն!M69+Գեղարք!M69+Էրեբունի!M69+Ավան!M69+Արմավիր!M69+Արագածոտն!M69+Արաբկիր!M69+Աջափնյակ!M69)</f>
        <v>0</v>
      </c>
      <c r="N69" s="90">
        <f t="shared" si="5"/>
        <v>0</v>
      </c>
      <c r="O69" s="88">
        <f>SUM(Հարավ.քաղ!O69+Հյուսիս.քաղ!O69+'Երևանի քաղ'!O69+Արարատ!O69+Կոտայք!O69+Տավուշ!O69+լոռի!O69+Սյունիք!O69+Շիրակ!O69+Շենգավիթ!O69+Մալաթիա!O69+կենտրոն!O69+Գեղարք!O69+Էրեբունի!O69+Ավան!O69+Արմավիր!O69+Արագածոտն!O69+Արաբկիր!O69+Աջափնյակ!O69)</f>
        <v>0</v>
      </c>
      <c r="P69" s="88">
        <f>SUM(Հարավ.քաղ!P69+Հյուսիս.քաղ!P69+'Երևանի քաղ'!P69+Արարատ!P69+Կոտայք!P69+Տավուշ!P69+լոռի!P69+Սյունիք!P69+Շիրակ!P69+Շենգավիթ!P69+Մալաթիա!P69+կենտրոն!P69+Գեղարք!P69+Էրեբունի!P69+Ավան!P69+Արմավիր!P69+Արագածոտն!P69+Արաբկիր!P69+Աջափնյակ!P69)</f>
        <v>0</v>
      </c>
      <c r="Q69" s="88">
        <f>SUM(Հարավ.քաղ!Q69+Հյուսիս.քաղ!Q69+'Երևանի քաղ'!Q69+Արարատ!Q69+Կոտայք!Q69+Տավուշ!Q69+լոռի!Q69+Սյունիք!Q69+Շիրակ!Q69+Շենգավիթ!Q69+Մալաթիա!Q69+կենտրոն!Q69+Գեղարք!Q69+Էրեբունի!Q69+Ավան!Q69+Արմավիր!Q69+Արագածոտն!Q69+Արաբկիր!Q69+Աջափնյակ!Q69)</f>
        <v>0</v>
      </c>
      <c r="R69" s="88">
        <f>SUM(Հարավ.քաղ!R69+Հյուսիս.քաղ!R69+'Երևանի քաղ'!R69+Արարատ!R69+Կոտայք!R69+Տավուշ!R69+լոռի!R69+Սյունիք!R69+Շիրակ!R69+Շենգավիթ!R69+Մալաթիա!R69+կենտրոն!R69+Գեղարք!R69+Էրեբունի!R69+Ավան!R69+Արմավիր!R69+Արագածոտն!R69+Արաբկիր!R69+Աջափնյակ!R69)</f>
        <v>0</v>
      </c>
      <c r="S69" s="90">
        <f t="shared" si="6"/>
        <v>2</v>
      </c>
      <c r="T69" s="88">
        <f>SUM(Հարավ.քաղ!T69+Հյուսիս.քաղ!T69+'Երևանի քաղ'!T69+Արարատ!T69+Կոտայք!T69+Տավուշ!T69+լոռի!T69+Սյունիք!T69+Շիրակ!T69+Շենգավիթ!T69+Մալաթիա!T69+կենտրոն!T69+Գեղարք!T69+Էրեբունի!T69+Ավան!T69+Արմավիր!T69+Արագածոտն!T69+Արաբկիր!T69+Աջափնյակ!T69)</f>
        <v>0</v>
      </c>
      <c r="U69" s="88">
        <f>SUM(Հարավ.քաղ!U69+Հյուսիս.քաղ!U69+'Երևանի քաղ'!U69+Արարատ!U69+Կոտայք!U69+Տավուշ!U69+լոռի!U69+Սյունիք!U69+Շիրակ!U69+Շենգավիթ!U69+Մալաթիա!U69+կենտրոն!U69+Գեղարք!U69+Էրեբունի!U69+Ավան!U69+Արմավիր!U69+Արագածոտն!U69+Արաբկիր!U69+Աջափնյակ!U69)</f>
        <v>2</v>
      </c>
      <c r="V69" s="88">
        <f>SUM(Հարավ.քաղ!V69+Հյուսիս.քաղ!V69+'Երևանի քաղ'!V69+Արարատ!V69+Կոտայք!V69+Տավուշ!V69+լոռի!V69+Սյունիք!V69+Շիրակ!V69+Շենգավիթ!V69+Մալաթիա!V69+կենտրոն!V69+Գեղարք!V69+Էրեբունի!V69+Ավան!V69+Արմավիր!V69+Արագածոտն!V69+Արաբկիր!V69+Աջափնյակ!V69)</f>
        <v>0</v>
      </c>
      <c r="W69" s="88">
        <f>SUM(Հարավ.քաղ!W69+Հյուսիս.քաղ!W69+'Երևանի քաղ'!W69+Արարատ!W69+Կոտայք!W69+Տավուշ!W69+լոռի!W69+Սյունիք!W69+Շիրակ!W69+Շենգավիթ!W69+Մալաթիա!W69+կենտրոն!W69+Գեղարք!W69+Էրեբունի!W69+Ավան!W69+Արմավիր!W69+Արագածոտն!W69+Արաբկիր!W69+Աջափնյակ!W69)</f>
        <v>0</v>
      </c>
      <c r="X69" s="88">
        <f>SUM(Հարավ.քաղ!X69+Հյուսիս.քաղ!X69+'Երևանի քաղ'!X69+Արարատ!X69+Կոտայք!X69+Տավուշ!X69+լոռի!X69+Սյունիք!X69+Շիրակ!X69+Շենգավիթ!X69+Մալաթիա!X69+կենտրոն!X69+Գեղարք!X69+Էրեբունի!X69+Ավան!X69+Արմավիր!X69+Արագածոտն!X69+Արաբկիր!X69+Աջափնյակ!X69)</f>
        <v>0</v>
      </c>
      <c r="Y69" s="90">
        <f t="shared" si="1"/>
        <v>0</v>
      </c>
      <c r="Z69" s="88">
        <f>SUM(Հարավ.քաղ!Z69+Հյուսիս.քաղ!Z69+'Երևանի քաղ'!Z69+Արարատ!Z69+Կոտայք!Z69+Տավուշ!Z69+լոռի!Z69+Սյունիք!Z69+Շիրակ!Z69+Շենգավիթ!Z69+Մալաթիա!Z69+կենտրոն!Z69+Գեղարք!Z69+Էրեբունի!Z69+Ավան!Z69+Արմավիր!Z69+Արագածոտն!Z69+Արաբկիր!Z69+Աջափնյակ!Z69)</f>
        <v>0</v>
      </c>
    </row>
    <row r="70" spans="1:26" s="84" customFormat="1">
      <c r="A70" s="86" t="s">
        <v>128</v>
      </c>
      <c r="B70" s="665" t="s">
        <v>63</v>
      </c>
      <c r="C70" s="666"/>
      <c r="D70" s="667"/>
      <c r="E70" s="88">
        <f>SUM(Հարավ.քաղ!E70+Հյուսիս.քաղ!E70+'Երևանի քաղ'!E70+Արարատ!E70+Կոտայք!E70+Տավուշ!E70+լոռի!E70+Սյունիք!E70+Շիրակ!E70+Շենգավիթ!E70+Մալաթիա!E70+կենտրոն!E70+Գեղարք!E70+Էրեբունի!E70+Ավան!E70+Արմավիր!E70+Արագածոտն!E70+Արաբկիր!E70+Աջափնյակ!E70)</f>
        <v>25</v>
      </c>
      <c r="F70" s="88">
        <f>SUM(Հարավ.քաղ!F70+Հյուսիս.քաղ!F70+'Երևանի քաղ'!F70+Արարատ!F70+Կոտայք!F70+Տավուշ!F70+լոռի!F70+Սյունիք!F70+Շիրակ!F70+Շենգավիթ!F70+Մալաթիա!F70+կենտրոն!F70+Գեղարք!F70+Էրեբունի!F70+Ավան!F70+Արմավիր!F70+Արագածոտն!F70+Արաբկիր!F70+Աջափնյակ!F70)</f>
        <v>128</v>
      </c>
      <c r="G70" s="88">
        <f>SUM(Հարավ.քաղ!G70+Հյուսիս.քաղ!G70+'Երևանի քաղ'!G70+Արարատ!G70+Կոտայք!G70+Տավուշ!G70+լոռի!G70+Սյունիք!G70+Շիրակ!G70+Շենգավիթ!G70+Մալաթիա!G70+կենտրոն!G70+Գեղարք!G70+Էրեբունի!G70+Ավան!G70+Արմավիր!G70+Արագածոտն!G70+Արաբկիր!G70+Աջափնյակ!G70)</f>
        <v>106</v>
      </c>
      <c r="H70" s="88">
        <f>SUM(Հարավ.քաղ!H70+Հյուսիս.քաղ!H70+'Երևանի քաղ'!H70+Արարատ!H70+Կոտայք!H70+Տավուշ!H70+լոռի!H70+Սյունիք!H70+Շիրակ!H70+Շենգավիթ!H70+Մալաթիա!H70+կենտրոն!H70+Գեղարք!H70+Էրեբունի!H70+Ավան!H70+Արմավիր!H70+Արագածոտն!H70+Արաբկիր!H70+Աջափնյակ!H70)</f>
        <v>20</v>
      </c>
      <c r="I70" s="88">
        <f>SUM(Հարավ.քաղ!I70+Հյուսիս.քաղ!I70+'Երևանի քաղ'!I70+Արարատ!I70+Կոտայք!I70+Տավուշ!I70+լոռի!I70+Սյունիք!I70+Շիրակ!I70+Շենգավիթ!I70+Մալաթիա!I70+կենտրոն!I70+Գեղարք!I70+Էրեբունի!I70+Ավան!I70+Արմավիր!I70+Արագածոտն!I70+Արաբկիր!I70+Աջափնյակ!I70)</f>
        <v>2</v>
      </c>
      <c r="J70" s="90">
        <f t="shared" si="4"/>
        <v>92</v>
      </c>
      <c r="K70" s="88">
        <f>SUM(Հարավ.քաղ!K70+Հյուսիս.քաղ!K70+'Երևանի քաղ'!K70+Արարատ!K70+Կոտայք!K70+Տավուշ!K70+լոռի!K70+Սյունիք!K70+Շիրակ!K70+Շենգավիթ!K70+Մալաթիա!K70+կենտրոն!K70+Գեղարք!K70+Էրեբունի!K70+Ավան!K70+Արմավիր!K70+Արագածոտն!K70+Արաբկիր!K70+Աջափնյակ!K70)</f>
        <v>38</v>
      </c>
      <c r="L70" s="88">
        <f>SUM(Հարավ.քաղ!L70+Հյուսիս.քաղ!L70+'Երևանի քաղ'!L70+Արարատ!L70+Կոտայք!L70+Տավուշ!L70+լոռի!L70+Սյունիք!L70+Շիրակ!L70+Շենգավիթ!L70+Մալաթիա!L70+կենտրոն!L70+Գեղարք!L70+Էրեբունի!L70+Ավան!L70+Արմավիր!L70+Արագածոտն!L70+Արաբկիր!L70+Աջափնյակ!L70)</f>
        <v>10</v>
      </c>
      <c r="M70" s="88">
        <f>SUM(Հարավ.քաղ!M70+Հյուսիս.քաղ!M70+'Երևանի քաղ'!M70+Արարատ!M70+Կոտայք!M70+Տավուշ!M70+լոռի!M70+Սյունիք!M70+Շիրակ!M70+Շենգավիթ!M70+Մալաթիա!M70+կենտրոն!M70+Գեղարք!M70+Էրեբունի!M70+Ավան!M70+Արմավիր!M70+Արագածոտն!M70+Արաբկիր!M70+Աջափնյակ!M70)</f>
        <v>20</v>
      </c>
      <c r="N70" s="90">
        <f t="shared" si="5"/>
        <v>24</v>
      </c>
      <c r="O70" s="88">
        <f>SUM(Հարավ.քաղ!O70+Հյուսիս.քաղ!O70+'Երևանի քաղ'!O70+Արարատ!O70+Կոտայք!O70+Տավուշ!O70+լոռի!O70+Սյունիք!O70+Շիրակ!O70+Շենգավիթ!O70+Մալաթիա!O70+կենտրոն!O70+Գեղարք!O70+Էրեբունի!O70+Ավան!O70+Արմավիր!O70+Արագածոտն!O70+Արաբկիր!O70+Աջափնյակ!O70)</f>
        <v>5</v>
      </c>
      <c r="P70" s="88">
        <f>SUM(Հարավ.քաղ!P70+Հյուսիս.քաղ!P70+'Երևանի քաղ'!P70+Արարատ!P70+Կոտայք!P70+Տավուշ!P70+լոռի!P70+Սյունիք!P70+Շիրակ!P70+Շենգավիթ!P70+Մալաթիա!P70+կենտրոն!P70+Գեղարք!P70+Էրեբունի!P70+Ավան!P70+Արմավիր!P70+Արագածոտն!P70+Արաբկիր!P70+Աջափնյակ!P70)</f>
        <v>16</v>
      </c>
      <c r="Q70" s="88">
        <f>SUM(Հարավ.քաղ!Q70+Հյուսիս.քաղ!Q70+'Երևանի քաղ'!Q70+Արարատ!Q70+Կոտայք!Q70+Տավուշ!Q70+լոռի!Q70+Սյունիք!Q70+Շիրակ!Q70+Շենգավիթ!Q70+Մալաթիա!Q70+կենտրոն!Q70+Գեղարք!Q70+Էրեբունի!Q70+Ավան!Q70+Արմավիր!Q70+Արագածոտն!Q70+Արաբկիր!Q70+Աջափնյակ!Q70)</f>
        <v>3</v>
      </c>
      <c r="R70" s="88">
        <f>SUM(Հարավ.քաղ!R70+Հյուսիս.քաղ!R70+'Երևանի քաղ'!R70+Արարատ!R70+Կոտայք!R70+Տավուշ!R70+լոռի!R70+Սյունիք!R70+Շիրակ!R70+Շենգավիթ!R70+Մալաթիա!R70+կենտրոն!R70+Գեղարք!R70+Էրեբունի!R70+Ավան!R70+Արմավիր!R70+Արագածոտն!R70+Արաբկիր!R70+Աջափնյակ!R70)</f>
        <v>0</v>
      </c>
      <c r="S70" s="90">
        <f t="shared" si="6"/>
        <v>92</v>
      </c>
      <c r="T70" s="88">
        <f>SUM(Հարավ.քաղ!T70+Հյուսիս.քաղ!T70+'Երևանի քաղ'!T70+Արարատ!T70+Կոտայք!T70+Տավուշ!T70+լոռի!T70+Սյունիք!T70+Շիրակ!T70+Շենգավիթ!T70+Մալաթիա!T70+կենտրոն!T70+Գեղարք!T70+Էրեբունի!T70+Ավան!T70+Արմավիր!T70+Արագածոտն!T70+Արաբկիր!T70+Աջափնյակ!T70)</f>
        <v>2</v>
      </c>
      <c r="U70" s="88">
        <f>SUM(Հարավ.քաղ!U70+Հյուսիս.քաղ!U70+'Երևանի քաղ'!U70+Արարատ!U70+Կոտայք!U70+Տավուշ!U70+լոռի!U70+Սյունիք!U70+Շիրակ!U70+Շենգավիթ!U70+Մալաթիա!U70+կենտրոն!U70+Գեղարք!U70+Էրեբունի!U70+Ավան!U70+Արմավիր!U70+Արագածոտն!U70+Արաբկիր!U70+Աջափնյակ!U70)</f>
        <v>65</v>
      </c>
      <c r="V70" s="88">
        <f>SUM(Հարավ.քաղ!V70+Հյուսիս.քաղ!V70+'Երևանի քաղ'!V70+Արարատ!V70+Կոտայք!V70+Տավուշ!V70+լոռի!V70+Սյունիք!V70+Շիրակ!V70+Շենգավիթ!V70+Մալաթիա!V70+կենտրոն!V70+Գեղարք!V70+Էրեբունի!V70+Ավան!V70+Արմավիր!V70+Արագածոտն!V70+Արաբկիր!V70+Աջափնյակ!V70)</f>
        <v>24</v>
      </c>
      <c r="W70" s="88">
        <f>SUM(Հարավ.քաղ!W70+Հյուսիս.քաղ!W70+'Երևանի քաղ'!W70+Արարատ!W70+Կոտայք!W70+Տավուշ!W70+լոռի!W70+Սյունիք!W70+Շիրակ!W70+Շենգավիթ!W70+Մալաթիա!W70+կենտրոն!W70+Գեղարք!W70+Էրեբունի!W70+Ավան!W70+Արմավիր!W70+Արագածոտն!W70+Արաբկիր!W70+Աջափնյակ!W70)</f>
        <v>0</v>
      </c>
      <c r="X70" s="88">
        <f>SUM(Հարավ.քաղ!X70+Հյուսիս.քաղ!X70+'Երևանի քաղ'!X70+Արարատ!X70+Կոտայք!X70+Տավուշ!X70+լոռի!X70+Սյունիք!X70+Շիրակ!X70+Շենգավիթ!X70+Մալաթիա!X70+կենտրոն!X70+Գեղարք!X70+Էրեբունի!X70+Ավան!X70+Արմավիր!X70+Արագածոտն!X70+Արաբկիր!X70+Աջափնյակ!X70)</f>
        <v>0</v>
      </c>
      <c r="Y70" s="90">
        <f t="shared" si="1"/>
        <v>37</v>
      </c>
      <c r="Z70" s="88">
        <f>SUM(Հարավ.քաղ!Z70+Հյուսիս.քաղ!Z70+'Երևանի քաղ'!Z70+Արարատ!Z70+Կոտայք!Z70+Տավուշ!Z70+լոռի!Z70+Սյունիք!Z70+Շիրակ!Z70+Շենգավիթ!Z70+Մալաթիա!Z70+կենտրոն!Z70+Գեղարք!Z70+Էրեբունի!Z70+Ավան!Z70+Արմավիր!Z70+Արագածոտն!Z70+Արաբկիր!Z70+Աջափնյակ!Z70)</f>
        <v>8</v>
      </c>
    </row>
    <row r="71" spans="1:26" s="84" customFormat="1" ht="14.25">
      <c r="A71" s="45" t="s">
        <v>129</v>
      </c>
      <c r="B71" s="446" t="s">
        <v>130</v>
      </c>
      <c r="C71" s="447"/>
      <c r="D71" s="448"/>
      <c r="E71" s="90">
        <f t="shared" ref="E71:Z71" si="9">SUM(E73:E77)</f>
        <v>5</v>
      </c>
      <c r="F71" s="44">
        <f t="shared" si="9"/>
        <v>17</v>
      </c>
      <c r="G71" s="44">
        <f t="shared" si="9"/>
        <v>15</v>
      </c>
      <c r="H71" s="44">
        <f t="shared" si="9"/>
        <v>2</v>
      </c>
      <c r="I71" s="44">
        <f t="shared" si="9"/>
        <v>0</v>
      </c>
      <c r="J71" s="90">
        <f t="shared" si="4"/>
        <v>8</v>
      </c>
      <c r="K71" s="44">
        <f t="shared" si="9"/>
        <v>4</v>
      </c>
      <c r="L71" s="44">
        <f t="shared" si="9"/>
        <v>0</v>
      </c>
      <c r="M71" s="44">
        <f t="shared" si="9"/>
        <v>0</v>
      </c>
      <c r="N71" s="90">
        <f t="shared" si="5"/>
        <v>4</v>
      </c>
      <c r="O71" s="44">
        <f t="shared" si="9"/>
        <v>1</v>
      </c>
      <c r="P71" s="44">
        <f t="shared" si="9"/>
        <v>3</v>
      </c>
      <c r="Q71" s="44">
        <f t="shared" si="9"/>
        <v>0</v>
      </c>
      <c r="R71" s="44">
        <f t="shared" si="9"/>
        <v>0</v>
      </c>
      <c r="S71" s="90">
        <f t="shared" si="6"/>
        <v>8</v>
      </c>
      <c r="T71" s="44">
        <f t="shared" si="9"/>
        <v>5</v>
      </c>
      <c r="U71" s="44">
        <f t="shared" si="9"/>
        <v>6</v>
      </c>
      <c r="V71" s="44">
        <f t="shared" si="9"/>
        <v>2</v>
      </c>
      <c r="W71" s="44">
        <f t="shared" si="9"/>
        <v>0</v>
      </c>
      <c r="X71" s="44">
        <f t="shared" si="9"/>
        <v>0</v>
      </c>
      <c r="Y71" s="90">
        <f t="shared" si="1"/>
        <v>7</v>
      </c>
      <c r="Z71" s="44">
        <f t="shared" si="9"/>
        <v>0</v>
      </c>
    </row>
    <row r="72" spans="1:26" s="84" customFormat="1">
      <c r="A72" s="86" t="s">
        <v>131</v>
      </c>
      <c r="B72" s="677" t="s">
        <v>132</v>
      </c>
      <c r="C72" s="680"/>
      <c r="D72" s="681"/>
      <c r="E72" s="88">
        <f>SUM(Հարավ.քաղ!E72+Հյուսիս.քաղ!E72+'Երևանի քաղ'!E72+Արարատ!E72+Կոտայք!E72+Տավուշ!E72+լոռի!E72+Սյունիք!E72+Շիրակ!E72+Շենգավիթ!E72+Մալաթիա!E72+կենտրոն!E72+Գեղարք!E72+Էրեբունի!E72+Ավան!E72+Արմավիր!E72+Արագածոտն!E72+Արաբկիր!E72+Աջափնյակ!E72)</f>
        <v>0</v>
      </c>
      <c r="F72" s="88">
        <f>SUM(Հարավ.քաղ!F72+Հյուսիս.քաղ!F72+'Երևանի քաղ'!F72+Արարատ!F72+Կոտայք!F72+Տավուշ!F72+լոռի!F72+Սյունիք!F72+Շիրակ!F72+Շենգավիթ!F72+Մալաթիա!F72+կենտրոն!F72+Գեղարք!F72+Էրեբունի!F72+Ավան!F72+Արմավիր!F72+Արագածոտն!F72+Արաբկիր!F72+Աջափնյակ!F72)</f>
        <v>1</v>
      </c>
      <c r="G72" s="88">
        <f>SUM(Հարավ.քաղ!G72+Հյուսիս.քաղ!G72+'Երևանի քաղ'!G72+Արարատ!G72+Կոտայք!G72+Տավուշ!G72+լոռի!G72+Սյունիք!G72+Շիրակ!G72+Շենգավիթ!G72+Մալաթիա!G72+կենտրոն!G72+Գեղարք!G72+Էրեբունի!G72+Ավան!G72+Արմավիր!G72+Արագածոտն!G72+Արաբկիր!G72+Աջափնյակ!G72)</f>
        <v>1</v>
      </c>
      <c r="H72" s="88">
        <f>SUM(Հարավ.քաղ!H72+Հյուսիս.քաղ!H72+'Երևանի քաղ'!H72+Արարատ!H72+Կոտայք!H72+Տավուշ!H72+լոռի!H72+Սյունիք!H72+Շիրակ!H72+Շենգավիթ!H72+Մալաթիա!H72+կենտրոն!H72+Գեղարք!H72+Էրեբունի!H72+Ավան!H72+Արմավիր!H72+Արագածոտն!H72+Արաբկիր!H72+Աջափնյակ!H72)</f>
        <v>0</v>
      </c>
      <c r="I72" s="88">
        <f>SUM(Հարավ.քաղ!I72+Հյուսիս.քաղ!I72+'Երևանի քաղ'!I72+Արարատ!I72+Կոտայք!I72+Տավուշ!I72+լոռի!I72+Սյունիք!I72+Շիրակ!I72+Շենգավիթ!I72+Մալաթիա!I72+կենտրոն!I72+Գեղարք!I72+Էրեբունի!I72+Ավան!I72+Արմավիր!I72+Արագածոտն!I72+Արաբկիր!I72+Աջափնյակ!I72)</f>
        <v>0</v>
      </c>
      <c r="J72" s="90">
        <f t="shared" si="4"/>
        <v>0</v>
      </c>
      <c r="K72" s="88">
        <f>SUM(Հարավ.քաղ!K72+Հյուսիս.քաղ!K72+'Երևանի քաղ'!K72+Արարատ!K72+Կոտայք!K72+Տավուշ!K72+լոռի!K72+Սյունիք!K72+Շիրակ!K72+Շենգավիթ!K72+Մալաթիա!K72+կենտրոն!K72+Գեղարք!K72+Էրեբունի!K72+Ավան!K72+Արմավիր!K72+Արագածոտն!K72+Արաբկիր!K72+Աջափնյակ!K72)</f>
        <v>0</v>
      </c>
      <c r="L72" s="88">
        <f>SUM(Հարավ.քաղ!L72+Հյուսիս.քաղ!L72+'Երևանի քաղ'!L72+Արարատ!L72+Կոտայք!L72+Տավուշ!L72+լոռի!L72+Սյունիք!L72+Շիրակ!L72+Շենգավիթ!L72+Մալաթիա!L72+կենտրոն!L72+Գեղարք!L72+Էրեբունի!L72+Ավան!L72+Արմավիր!L72+Արագածոտն!L72+Արաբկիր!L72+Աջափնյակ!L72)</f>
        <v>0</v>
      </c>
      <c r="M72" s="88">
        <f>SUM(Հարավ.քաղ!M72+Հյուսիս.քաղ!M72+'Երևանի քաղ'!M72+Արարատ!M72+Կոտայք!M72+Տավուշ!M72+լոռի!M72+Սյունիք!M72+Շիրակ!M72+Շենգավիթ!M72+Մալաթիա!M72+կենտրոն!M72+Գեղարք!M72+Էրեբունի!M72+Ավան!M72+Արմավիր!M72+Արագածոտն!M72+Արաբկիր!M72+Աջափնյակ!M72)</f>
        <v>0</v>
      </c>
      <c r="N72" s="90">
        <f t="shared" si="5"/>
        <v>0</v>
      </c>
      <c r="O72" s="88">
        <f>SUM(Հարավ.քաղ!O72+Հյուսիս.քաղ!O72+'Երևանի քաղ'!O72+Արարատ!O72+Կոտայք!O72+Տավուշ!O72+լոռի!O72+Սյունիք!O72+Շիրակ!O72+Շենգավիթ!O72+Մալաթիա!O72+կենտրոն!O72+Գեղարք!O72+Էրեբունի!O72+Ավան!O72+Արմավիր!O72+Արագածոտն!O72+Արաբկիր!O72+Աջափնյակ!O72)</f>
        <v>0</v>
      </c>
      <c r="P72" s="88">
        <f>SUM(Հարավ.քաղ!P72+Հյուսիս.քաղ!P72+'Երևանի քաղ'!P72+Արարատ!P72+Կոտայք!P72+Տավուշ!P72+լոռի!P72+Սյունիք!P72+Շիրակ!P72+Շենգավիթ!P72+Մալաթիա!P72+կենտրոն!P72+Գեղարք!P72+Էրեբունի!P72+Ավան!P72+Արմավիր!P72+Արագածոտն!P72+Արաբկիր!P72+Աջափնյակ!P72)</f>
        <v>0</v>
      </c>
      <c r="Q72" s="88">
        <f>SUM(Հարավ.քաղ!Q72+Հյուսիս.քաղ!Q72+'Երևանի քաղ'!Q72+Արարատ!Q72+Կոտայք!Q72+Տավուշ!Q72+լոռի!Q72+Սյունիք!Q72+Շիրակ!Q72+Շենգավիթ!Q72+Մալաթիա!Q72+կենտրոն!Q72+Գեղարք!Q72+Էրեբունի!Q72+Ավան!Q72+Արմավիր!Q72+Արագածոտն!Q72+Արաբկիր!Q72+Աջափնյակ!Q72)</f>
        <v>0</v>
      </c>
      <c r="R72" s="88">
        <f>SUM(Հարավ.քաղ!R72+Հյուսիս.քաղ!R72+'Երևանի քաղ'!R72+Արարատ!R72+Կոտայք!R72+Տավուշ!R72+լոռի!R72+Սյունիք!R72+Շիրակ!R72+Շենգավիթ!R72+Մալաթիա!R72+կենտրոն!R72+Գեղարք!R72+Էրեբունի!R72+Ավան!R72+Արմավիր!R72+Արագածոտն!R72+Արաբկիր!R72+Աջափնյակ!R72)</f>
        <v>0</v>
      </c>
      <c r="S72" s="90">
        <f t="shared" si="6"/>
        <v>0</v>
      </c>
      <c r="T72" s="88">
        <f>SUM(Հարավ.քաղ!T72+Հյուսիս.քաղ!T72+'Երևանի քաղ'!T72+Արարատ!T72+Կոտայք!T72+Տավուշ!T72+լոռի!T72+Սյունիք!T72+Շիրակ!T72+Շենգավիթ!T72+Մալաթիա!T72+կենտրոն!T72+Գեղարք!T72+Էրեբունի!T72+Ավան!T72+Արմավիր!T72+Արագածոտն!T72+Արաբկիր!T72+Աջափնյակ!T72)</f>
        <v>0</v>
      </c>
      <c r="U72" s="88">
        <f>SUM(Հարավ.քաղ!U72+Հյուսիս.քաղ!U72+'Երևանի քաղ'!U72+Արարատ!U72+Կոտայք!U72+Տավուշ!U72+լոռի!U72+Սյունիք!U72+Շիրակ!U72+Շենգավիթ!U72+Մալաթիա!U72+կենտրոն!U72+Գեղարք!U72+Էրեբունի!U72+Ավան!U72+Արմավիր!U72+Արագածոտն!U72+Արաբկիր!U72+Աջափնյակ!U72)</f>
        <v>0</v>
      </c>
      <c r="V72" s="88">
        <f>SUM(Հարավ.քաղ!V72+Հյուսիս.քաղ!V72+'Երևանի քաղ'!V72+Արարատ!V72+Կոտայք!V72+Տավուշ!V72+լոռի!V72+Սյունիք!V72+Շիրակ!V72+Շենգավիթ!V72+Մալաթիա!V72+կենտրոն!V72+Գեղարք!V72+Էրեբունի!V72+Ավան!V72+Արմավիր!V72+Արագածոտն!V72+Արաբկիր!V72+Աջափնյակ!V72)</f>
        <v>0</v>
      </c>
      <c r="W72" s="88">
        <f>SUM(Հարավ.քաղ!W72+Հյուսիս.քաղ!W72+'Երևանի քաղ'!W72+Արարատ!W72+Կոտայք!W72+Տավուշ!W72+լոռի!W72+Սյունիք!W72+Շիրակ!W72+Շենգավիթ!W72+Մալաթիա!W72+կենտրոն!W72+Գեղարք!W72+Էրեբունի!W72+Ավան!W72+Արմավիր!W72+Արագածոտն!W72+Արաբկիր!W72+Աջափնյակ!W72)</f>
        <v>0</v>
      </c>
      <c r="X72" s="88">
        <f>SUM(Հարավ.քաղ!X72+Հյուսիս.քաղ!X72+'Երևանի քաղ'!X72+Արարատ!X72+Կոտայք!X72+Տավուշ!X72+լոռի!X72+Սյունիք!X72+Շիրակ!X72+Շենգավիթ!X72+Մալաթիա!X72+կենտրոն!X72+Գեղարք!X72+Էրեբունի!X72+Ավան!X72+Արմավիր!X72+Արագածոտն!X72+Արաբկիր!X72+Աջափնյակ!X72)</f>
        <v>0</v>
      </c>
      <c r="Y72" s="90">
        <f t="shared" si="1"/>
        <v>1</v>
      </c>
      <c r="Z72" s="88">
        <f>SUM(Հարավ.քաղ!Z72+Հյուսիս.քաղ!Z72+'Երևանի քաղ'!Z72+Արարատ!Z72+Կոտայք!Z72+Տավուշ!Z72+լոռի!Z72+Սյունիք!Z72+Շիրակ!Z72+Շենգավիթ!Z72+Մալաթիա!Z72+կենտրոն!Z72+Գեղարք!Z72+Էրեբունի!Z72+Ավան!Z72+Արմավիր!Z72+Արագածոտն!Z72+Արաբկիր!Z72+Աջափնյակ!Z72)</f>
        <v>0</v>
      </c>
    </row>
    <row r="73" spans="1:26" s="84" customFormat="1">
      <c r="A73" s="86" t="s">
        <v>133</v>
      </c>
      <c r="B73" s="677" t="s">
        <v>134</v>
      </c>
      <c r="C73" s="680"/>
      <c r="D73" s="681"/>
      <c r="E73" s="88">
        <f>SUM(Հարավ.քաղ!E73+Հյուսիս.քաղ!E73+'Երևանի քաղ'!E73+Արարատ!E73+Կոտայք!E73+Տավուշ!E73+լոռի!E73+Սյունիք!E73+Շիրակ!E73+Շենգավիթ!E73+Մալաթիա!E73+կենտրոն!E73+Գեղարք!E73+Էրեբունի!E73+Ավան!E73+Արմավիր!E73+Արագածոտն!E73+Արաբկիր!E73+Աջափնյակ!E73)</f>
        <v>0</v>
      </c>
      <c r="F73" s="88">
        <f>SUM(Հարավ.քաղ!F73+Հյուսիս.քաղ!F73+'Երևանի քաղ'!F73+Արարատ!F73+Կոտայք!F73+Տավուշ!F73+լոռի!F73+Սյունիք!F73+Շիրակ!F73+Շենգավիթ!F73+Մալաթիա!F73+կենտրոն!F73+Գեղարք!F73+Էրեբունի!F73+Ավան!F73+Արմավիր!F73+Արագածոտն!F73+Արաբկիր!F73+Աջափնյակ!F73)</f>
        <v>0</v>
      </c>
      <c r="G73" s="88">
        <f>SUM(Հարավ.քաղ!G73+Հյուսիս.քաղ!G73+'Երևանի քաղ'!G73+Արարատ!G73+Կոտայք!G73+Տավուշ!G73+լոռի!G73+Սյունիք!G73+Շիրակ!G73+Շենգավիթ!G73+Մալաթիա!G73+կենտրոն!G73+Գեղարք!G73+Էրեբունի!G73+Ավան!G73+Արմավիր!G73+Արագածոտն!G73+Արաբկիր!G73+Աջափնյակ!G73)</f>
        <v>0</v>
      </c>
      <c r="H73" s="88">
        <f>SUM(Հարավ.քաղ!H73+Հյուսիս.քաղ!H73+'Երևանի քաղ'!H73+Արարատ!H73+Կոտայք!H73+Տավուշ!H73+լոռի!H73+Սյունիք!H73+Շիրակ!H73+Շենգավիթ!H73+Մալաթիա!H73+կենտրոն!H73+Գեղարք!H73+Էրեբունի!H73+Ավան!H73+Արմավիր!H73+Արագածոտն!H73+Արաբկիր!H73+Աջափնյակ!H73)</f>
        <v>0</v>
      </c>
      <c r="I73" s="88">
        <f>SUM(Հարավ.քաղ!I73+Հյուսիս.քաղ!I73+'Երևանի քաղ'!I73+Արարատ!I73+Կոտայք!I73+Տավուշ!I73+լոռի!I73+Սյունիք!I73+Շիրակ!I73+Շենգավիթ!I73+Մալաթիա!I73+կենտրոն!I73+Գեղարք!I73+Էրեբունի!I73+Ավան!I73+Արմավիր!I73+Արագածոտն!I73+Արաբկիր!I73+Աջափնյակ!I73)</f>
        <v>0</v>
      </c>
      <c r="J73" s="90">
        <f t="shared" si="4"/>
        <v>0</v>
      </c>
      <c r="K73" s="88">
        <f>SUM(Հարավ.քաղ!K73+Հյուսիս.քաղ!K73+'Երևանի քաղ'!K73+Արարատ!K73+Կոտայք!K73+Տավուշ!K73+լոռի!K73+Սյունիք!K73+Շիրակ!K73+Շենգավիթ!K73+Մալաթիա!K73+կենտրոն!K73+Գեղարք!K73+Էրեբունի!K73+Ավան!K73+Արմավիր!K73+Արագածոտն!K73+Արաբկիր!K73+Աջափնյակ!K73)</f>
        <v>0</v>
      </c>
      <c r="L73" s="88">
        <f>SUM(Հարավ.քաղ!L73+Հյուսիս.քաղ!L73+'Երևանի քաղ'!L73+Արարատ!L73+Կոտայք!L73+Տավուշ!L73+լոռի!L73+Սյունիք!L73+Շիրակ!L73+Շենգավիթ!L73+Մալաթիա!L73+կենտրոն!L73+Գեղարք!L73+Էրեբունի!L73+Ավան!L73+Արմավիր!L73+Արագածոտն!L73+Արաբկիր!L73+Աջափնյակ!L73)</f>
        <v>0</v>
      </c>
      <c r="M73" s="88">
        <f>SUM(Հարավ.քաղ!M73+Հյուսիս.քաղ!M73+'Երևանի քաղ'!M73+Արարատ!M73+Կոտայք!M73+Տավուշ!M73+լոռի!M73+Սյունիք!M73+Շիրակ!M73+Շենգավիթ!M73+Մալաթիա!M73+կենտրոն!M73+Գեղարք!M73+Էրեբունի!M73+Ավան!M73+Արմավիր!M73+Արագածոտն!M73+Արաբկիր!M73+Աջափնյակ!M73)</f>
        <v>0</v>
      </c>
      <c r="N73" s="90">
        <f t="shared" si="5"/>
        <v>0</v>
      </c>
      <c r="O73" s="88">
        <f>SUM(Հարավ.քաղ!O73+Հյուսիս.քաղ!O73+'Երևանի քաղ'!O73+Արարատ!O73+Կոտայք!O73+Տավուշ!O73+լոռի!O73+Սյունիք!O73+Շիրակ!O73+Շենգավիթ!O73+Մալաթիա!O73+կենտրոն!O73+Գեղարք!O73+Էրեբունի!O73+Ավան!O73+Արմավիր!O73+Արագածոտն!O73+Արաբկիր!O73+Աջափնյակ!O73)</f>
        <v>0</v>
      </c>
      <c r="P73" s="88">
        <f>SUM(Հարավ.քաղ!P73+Հյուսիս.քաղ!P73+'Երևանի քաղ'!P73+Արարատ!P73+Կոտայք!P73+Տավուշ!P73+լոռի!P73+Սյունիք!P73+Շիրակ!P73+Շենգավիթ!P73+Մալաթիա!P73+կենտրոն!P73+Գեղարք!P73+Էրեբունի!P73+Ավան!P73+Արմավիր!P73+Արագածոտն!P73+Արաբկիր!P73+Աջափնյակ!P73)</f>
        <v>0</v>
      </c>
      <c r="Q73" s="88">
        <f>SUM(Հարավ.քաղ!Q73+Հյուսիս.քաղ!Q73+'Երևանի քաղ'!Q73+Արարատ!Q73+Կոտայք!Q73+Տավուշ!Q73+լոռի!Q73+Սյունիք!Q73+Շիրակ!Q73+Շենգավիթ!Q73+Մալաթիա!Q73+կենտրոն!Q73+Գեղարք!Q73+Էրեբունի!Q73+Ավան!Q73+Արմավիր!Q73+Արագածոտն!Q73+Արաբկիր!Q73+Աջափնյակ!Q73)</f>
        <v>0</v>
      </c>
      <c r="R73" s="88">
        <f>SUM(Հարավ.քաղ!R73+Հյուսիս.քաղ!R73+'Երևանի քաղ'!R73+Արարատ!R73+Կոտայք!R73+Տավուշ!R73+լոռի!R73+Սյունիք!R73+Շիրակ!R73+Շենգավիթ!R73+Մալաթիա!R73+կենտրոն!R73+Գեղարք!R73+Էրեբունի!R73+Ավան!R73+Արմավիր!R73+Արագածոտն!R73+Արաբկիր!R73+Աջափնյակ!R73)</f>
        <v>0</v>
      </c>
      <c r="S73" s="90">
        <f t="shared" si="6"/>
        <v>0</v>
      </c>
      <c r="T73" s="88">
        <f>SUM(Հարավ.քաղ!T73+Հյուսիս.քաղ!T73+'Երևանի քաղ'!T73+Արարատ!T73+Կոտայք!T73+Տավուշ!T73+լոռի!T73+Սյունիք!T73+Շիրակ!T73+Շենգավիթ!T73+Մալաթիա!T73+կենտրոն!T73+Գեղարք!T73+Էրեբունի!T73+Ավան!T73+Արմավիր!T73+Արագածոտն!T73+Արաբկիր!T73+Աջափնյակ!T73)</f>
        <v>0</v>
      </c>
      <c r="U73" s="88">
        <f>SUM(Հարավ.քաղ!U73+Հյուսիս.քաղ!U73+'Երևանի քաղ'!U73+Արարատ!U73+Կոտայք!U73+Տավուշ!U73+լոռի!U73+Սյունիք!U73+Շիրակ!U73+Շենգավիթ!U73+Մալաթիա!U73+կենտրոն!U73+Գեղարք!U73+Էրեբունի!U73+Ավան!U73+Արմավիր!U73+Արագածոտն!U73+Արաբկիր!U73+Աջափնյակ!U73)</f>
        <v>0</v>
      </c>
      <c r="V73" s="88">
        <f>SUM(Հարավ.քաղ!V73+Հյուսիս.քաղ!V73+'Երևանի քաղ'!V73+Արարատ!V73+Կոտայք!V73+Տավուշ!V73+լոռի!V73+Սյունիք!V73+Շիրակ!V73+Շենգավիթ!V73+Մալաթիա!V73+կենտրոն!V73+Գեղարք!V73+Էրեբունի!V73+Ավան!V73+Արմավիր!V73+Արագածոտն!V73+Արաբկիր!V73+Աջափնյակ!V73)</f>
        <v>0</v>
      </c>
      <c r="W73" s="88">
        <f>SUM(Հարավ.քաղ!W73+Հյուսիս.քաղ!W73+'Երևանի քաղ'!W73+Արարատ!W73+Կոտայք!W73+Տավուշ!W73+լոռի!W73+Սյունիք!W73+Շիրակ!W73+Շենգավիթ!W73+Մալաթիա!W73+կենտրոն!W73+Գեղարք!W73+Էրեբունի!W73+Ավան!W73+Արմավիր!W73+Արագածոտն!W73+Արաբկիր!W73+Աջափնյակ!W73)</f>
        <v>0</v>
      </c>
      <c r="X73" s="88">
        <f>SUM(Հարավ.քաղ!X73+Հյուսիս.քաղ!X73+'Երևանի քաղ'!X73+Արարատ!X73+Կոտայք!X73+Տավուշ!X73+լոռի!X73+Սյունիք!X73+Շիրակ!X73+Շենգավիթ!X73+Մալաթիա!X73+կենտրոն!X73+Գեղարք!X73+Էրեբունի!X73+Ավան!X73+Արմավիր!X73+Արագածոտն!X73+Արաբկիր!X73+Աջափնյակ!X73)</f>
        <v>0</v>
      </c>
      <c r="Y73" s="90">
        <f t="shared" si="1"/>
        <v>0</v>
      </c>
      <c r="Z73" s="88">
        <f>SUM(Հարավ.քաղ!Z73+Հյուսիս.քաղ!Z73+'Երևանի քաղ'!Z73+Արարատ!Z73+Կոտայք!Z73+Տավուշ!Z73+լոռի!Z73+Սյունիք!Z73+Շիրակ!Z73+Շենգավիթ!Z73+Մալաթիա!Z73+կենտրոն!Z73+Գեղարք!Z73+Էրեբունի!Z73+Ավան!Z73+Արմավիր!Z73+Արագածոտն!Z73+Արաբկիր!Z73+Աջափնյակ!Z73)</f>
        <v>0</v>
      </c>
    </row>
    <row r="74" spans="1:26" s="84" customFormat="1">
      <c r="A74" s="86" t="s">
        <v>135</v>
      </c>
      <c r="B74" s="677" t="s">
        <v>136</v>
      </c>
      <c r="C74" s="680"/>
      <c r="D74" s="681"/>
      <c r="E74" s="88">
        <f>SUM(Հարավ.քաղ!E74+Հյուսիս.քաղ!E74+'Երևանի քաղ'!E74+Արարատ!E74+Կոտայք!E74+Տավուշ!E74+լոռի!E74+Սյունիք!E74+Շիրակ!E74+Շենգավիթ!E74+Մալաթիա!E74+կենտրոն!E74+Գեղարք!E74+Էրեբունի!E74+Ավան!E74+Արմավիր!E74+Արագածոտն!E74+Արաբկիր!E74+Աջափնյակ!E74)</f>
        <v>2</v>
      </c>
      <c r="F74" s="88">
        <f>SUM(Հարավ.քաղ!F74+Հյուսիս.քաղ!F74+'Երևանի քաղ'!F74+Արարատ!F74+Կոտայք!F74+Տավուշ!F74+լոռի!F74+Սյունիք!F74+Շիրակ!F74+Շենգավիթ!F74+Մալաթիա!F74+կենտրոն!F74+Գեղարք!F74+Էրեբունի!F74+Ավան!F74+Արմավիր!F74+Արագածոտն!F74+Արաբկիր!F74+Աջափնյակ!F74)</f>
        <v>10</v>
      </c>
      <c r="G74" s="88">
        <f>SUM(Հարավ.քաղ!G74+Հյուսիս.քաղ!G74+'Երևանի քաղ'!G74+Արարատ!G74+Կոտայք!G74+Տավուշ!G74+լոռի!G74+Սյունիք!G74+Շիրակ!G74+Շենգավիթ!G74+Մալաթիա!G74+կենտրոն!G74+Գեղարք!G74+Էրեբունի!G74+Ավան!G74+Արմավիր!G74+Արագածոտն!G74+Արաբկիր!G74+Աջափնյակ!G74)</f>
        <v>8</v>
      </c>
      <c r="H74" s="88">
        <f>SUM(Հարավ.քաղ!H74+Հյուսիս.քաղ!H74+'Երևանի քաղ'!H74+Արարատ!H74+Կոտայք!H74+Տավուշ!H74+լոռի!H74+Սյունիք!H74+Շիրակ!H74+Շենգավիթ!H74+Մալաթիա!H74+կենտրոն!H74+Գեղարք!H74+Էրեբունի!H74+Ավան!H74+Արմավիր!H74+Արագածոտն!H74+Արաբկիր!H74+Աջափնյակ!H74)</f>
        <v>2</v>
      </c>
      <c r="I74" s="88">
        <f>SUM(Հարավ.քաղ!I74+Հյուսիս.քաղ!I74+'Երևանի քաղ'!I74+Արարատ!I74+Կոտայք!I74+Տավուշ!I74+լոռի!I74+Սյունիք!I74+Շիրակ!I74+Շենգավիթ!I74+Մալաթիա!I74+կենտրոն!I74+Գեղարք!I74+Էրեբունի!I74+Ավան!I74+Արմավիր!I74+Արագածոտն!I74+Արաբկիր!I74+Աջափնյակ!I74)</f>
        <v>0</v>
      </c>
      <c r="J74" s="90">
        <f t="shared" si="4"/>
        <v>4</v>
      </c>
      <c r="K74" s="88">
        <f>SUM(Հարավ.քաղ!K74+Հյուսիս.քաղ!K74+'Երևանի քաղ'!K74+Արարատ!K74+Կոտայք!K74+Տավուշ!K74+լոռի!K74+Սյունիք!K74+Շիրակ!K74+Շենգավիթ!K74+Մալաթիա!K74+կենտրոն!K74+Գեղարք!K74+Էրեբունի!K74+Ավան!K74+Արմավիր!K74+Արագածոտն!K74+Արաբկիր!K74+Աջափնյակ!K74)</f>
        <v>2</v>
      </c>
      <c r="L74" s="88">
        <f>SUM(Հարավ.քաղ!L74+Հյուսիս.քաղ!L74+'Երևանի քաղ'!L74+Արարատ!L74+Կոտայք!L74+Տավուշ!L74+լոռի!L74+Սյունիք!L74+Շիրակ!L74+Շենգավիթ!L74+Մալաթիա!L74+կենտրոն!L74+Գեղարք!L74+Էրեբունի!L74+Ավան!L74+Արմավիր!L74+Արագածոտն!L74+Արաբկիր!L74+Աջափնյակ!L74)</f>
        <v>0</v>
      </c>
      <c r="M74" s="88">
        <f>SUM(Հարավ.քաղ!M74+Հյուսիս.քաղ!M74+'Երևանի քաղ'!M74+Արարատ!M74+Կոտայք!M74+Տավուշ!M74+լոռի!M74+Սյունիք!M74+Շիրակ!M74+Շենգավիթ!M74+Մալաթիա!M74+կենտրոն!M74+Գեղարք!M74+Էրեբունի!M74+Ավան!M74+Արմավիր!M74+Արագածոտն!M74+Արաբկիր!M74+Աջափնյակ!M74)</f>
        <v>0</v>
      </c>
      <c r="N74" s="90">
        <f t="shared" si="5"/>
        <v>2</v>
      </c>
      <c r="O74" s="88">
        <f>SUM(Հարավ.քաղ!O74+Հյուսիս.քաղ!O74+'Երևանի քաղ'!O74+Արարատ!O74+Կոտայք!O74+Տավուշ!O74+լոռի!O74+Սյունիք!O74+Շիրակ!O74+Շենգավիթ!O74+Մալաթիա!O74+կենտրոն!O74+Գեղարք!O74+Էրեբունի!O74+Ավան!O74+Արմավիր!O74+Արագածոտն!O74+Արաբկիր!O74+Աջափնյակ!O74)</f>
        <v>1</v>
      </c>
      <c r="P74" s="88">
        <f>SUM(Հարավ.քաղ!P74+Հյուսիս.քաղ!P74+'Երևանի քաղ'!P74+Արարատ!P74+Կոտայք!P74+Տավուշ!P74+լոռի!P74+Սյունիք!P74+Շիրակ!P74+Շենգավիթ!P74+Մալաթիա!P74+կենտրոն!P74+Գեղարք!P74+Էրեբունի!P74+Ավան!P74+Արմավիր!P74+Արագածոտն!P74+Արաբկիր!P74+Աջափնյակ!P74)</f>
        <v>1</v>
      </c>
      <c r="Q74" s="88">
        <f>SUM(Հարավ.քաղ!Q74+Հյուսիս.քաղ!Q74+'Երևանի քաղ'!Q74+Արարատ!Q74+Կոտայք!Q74+Տավուշ!Q74+լոռի!Q74+Սյունիք!Q74+Շիրակ!Q74+Շենգավիթ!Q74+Մալաթիա!Q74+կենտրոն!Q74+Գեղարք!Q74+Էրեբունի!Q74+Ավան!Q74+Արմավիր!Q74+Արագածոտն!Q74+Արաբկիր!Q74+Աջափնյակ!Q74)</f>
        <v>0</v>
      </c>
      <c r="R74" s="88">
        <f>SUM(Հարավ.քաղ!R74+Հյուսիս.քաղ!R74+'Երևանի քաղ'!R74+Արարատ!R74+Կոտայք!R74+Տավուշ!R74+լոռի!R74+Սյունիք!R74+Շիրակ!R74+Շենգավիթ!R74+Մալաթիա!R74+կենտրոն!R74+Գեղարք!R74+Էրեբունի!R74+Ավան!R74+Արմավիր!R74+Արագածոտն!R74+Արաբկիր!R74+Աջափնյակ!R74)</f>
        <v>0</v>
      </c>
      <c r="S74" s="90">
        <f t="shared" si="6"/>
        <v>4</v>
      </c>
      <c r="T74" s="88">
        <f>SUM(Հարավ.քաղ!T74+Հյուսիս.քաղ!T74+'Երևանի քաղ'!T74+Արարատ!T74+Կոտայք!T74+Տավուշ!T74+լոռի!T74+Սյունիք!T74+Շիրակ!T74+Շենգավիթ!T74+Մալաթիա!T74+կենտրոն!T74+Գեղարք!T74+Էրեբունի!T74+Ավան!T74+Արմավիր!T74+Արագածոտն!T74+Արաբկիր!T74+Աջափնյակ!T74)</f>
        <v>3</v>
      </c>
      <c r="U74" s="88">
        <f>SUM(Հարավ.քաղ!U74+Հյուսիս.քաղ!U74+'Երևանի քաղ'!U74+Արարատ!U74+Կոտայք!U74+Տավուշ!U74+լոռի!U74+Սյունիք!U74+Շիրակ!U74+Շենգավիթ!U74+Մալաթիա!U74+կենտրոն!U74+Գեղարք!U74+Էրեբունի!U74+Ավան!U74+Արմավիր!U74+Արագածոտն!U74+Արաբկիր!U74+Աջափնյակ!U74)</f>
        <v>3</v>
      </c>
      <c r="V74" s="88">
        <f>SUM(Հարավ.քաղ!V74+Հյուսիս.քաղ!V74+'Երևանի քաղ'!V74+Արարատ!V74+Կոտայք!V74+Տավուշ!V74+լոռի!V74+Սյունիք!V74+Շիրակ!V74+Շենգավիթ!V74+Մալաթիա!V74+կենտրոն!V74+Գեղարք!V74+Էրեբունի!V74+Ավան!V74+Արմավիր!V74+Արագածոտն!V74+Արաբկիր!V74+Աջափնյակ!V74)</f>
        <v>1</v>
      </c>
      <c r="W74" s="88">
        <f>SUM(Հարավ.քաղ!W74+Հյուսիս.քաղ!W74+'Երևանի քաղ'!W74+Արարատ!W74+Կոտայք!W74+Տավուշ!W74+լոռի!W74+Սյունիք!W74+Շիրակ!W74+Շենգավիթ!W74+Մալաթիա!W74+կենտրոն!W74+Գեղարք!W74+Էրեբունի!W74+Ավան!W74+Արմավիր!W74+Արագածոտն!W74+Արաբկիր!W74+Աջափնյակ!W74)</f>
        <v>0</v>
      </c>
      <c r="X74" s="88">
        <f>SUM(Հարավ.քաղ!X74+Հյուսիս.քաղ!X74+'Երևանի քաղ'!X74+Արարատ!X74+Կոտայք!X74+Տավուշ!X74+լոռի!X74+Սյունիք!X74+Շիրակ!X74+Շենգավիթ!X74+Մալաթիա!X74+կենտրոն!X74+Գեղարք!X74+Էրեբունի!X74+Ավան!X74+Արմավիր!X74+Արագածոտն!X74+Արաբկիր!X74+Աջափնյակ!X74)</f>
        <v>0</v>
      </c>
      <c r="Y74" s="90">
        <f t="shared" si="1"/>
        <v>3</v>
      </c>
      <c r="Z74" s="88">
        <f>SUM(Հարավ.քաղ!Z74+Հյուսիս.քաղ!Z74+'Երևանի քաղ'!Z74+Արարատ!Z74+Կոտայք!Z74+Տավուշ!Z74+լոռի!Z74+Սյունիք!Z74+Շիրակ!Z74+Շենգավիթ!Z74+Մալաթիա!Z74+կենտրոն!Z74+Գեղարք!Z74+Էրեբունի!Z74+Ավան!Z74+Արմավիր!Z74+Արագածոտն!Z74+Արաբկիր!Z74+Աջափնյակ!Z74)</f>
        <v>0</v>
      </c>
    </row>
    <row r="75" spans="1:26" s="84" customFormat="1">
      <c r="A75" s="86" t="s">
        <v>137</v>
      </c>
      <c r="B75" s="677" t="s">
        <v>138</v>
      </c>
      <c r="C75" s="680"/>
      <c r="D75" s="681"/>
      <c r="E75" s="88">
        <f>SUM(Հարավ.քաղ!E75+Հյուսիս.քաղ!E75+'Երևանի քաղ'!E75+Արարատ!E75+Կոտայք!E75+Տավուշ!E75+լոռի!E75+Սյունիք!E75+Շիրակ!E75+Շենգավիթ!E75+Մալաթիա!E75+կենտրոն!E75+Գեղարք!E75+Էրեբունի!E75+Ավան!E75+Արմավիր!E75+Արագածոտն!E75+Արաբկիր!E75+Աջափնյակ!E75)</f>
        <v>0</v>
      </c>
      <c r="F75" s="88">
        <f>SUM(Հարավ.քաղ!F75+Հյուսիս.քաղ!F75+'Երևանի քաղ'!F75+Արարատ!F75+Կոտայք!F75+Տավուշ!F75+լոռի!F75+Սյունիք!F75+Շիրակ!F75+Շենգավիթ!F75+Մալաթիա!F75+կենտրոն!F75+Գեղարք!F75+Էրեբունի!F75+Ավան!F75+Արմավիր!F75+Արագածոտն!F75+Արաբկիր!F75+Աջափնյակ!F75)</f>
        <v>0</v>
      </c>
      <c r="G75" s="88">
        <f>SUM(Հարավ.քաղ!G75+Հյուսիս.քաղ!G75+'Երևանի քաղ'!G75+Արարատ!G75+Կոտայք!G75+Տավուշ!G75+լոռի!G75+Սյունիք!G75+Շիրակ!G75+Շենգավիթ!G75+Մալաթիա!G75+կենտրոն!G75+Գեղարք!G75+Էրեբունի!G75+Ավան!G75+Արմավիր!G75+Արագածոտն!G75+Արաբկիր!G75+Աջափնյակ!G75)</f>
        <v>0</v>
      </c>
      <c r="H75" s="88">
        <f>SUM(Հարավ.քաղ!H75+Հյուսիս.քաղ!H75+'Երևանի քաղ'!H75+Արարատ!H75+Կոտայք!H75+Տավուշ!H75+լոռի!H75+Սյունիք!H75+Շիրակ!H75+Շենգավիթ!H75+Մալաթիա!H75+կենտրոն!H75+Գեղարք!H75+Էրեբունի!H75+Ավան!H75+Արմավիր!H75+Արագածոտն!H75+Արաբկիր!H75+Աջափնյակ!H75)</f>
        <v>0</v>
      </c>
      <c r="I75" s="88">
        <f>SUM(Հարավ.քաղ!I75+Հյուսիս.քաղ!I75+'Երևանի քաղ'!I75+Արարատ!I75+Կոտայք!I75+Տավուշ!I75+լոռի!I75+Սյունիք!I75+Շիրակ!I75+Շենգավիթ!I75+Մալաթիա!I75+կենտրոն!I75+Գեղարք!I75+Էրեբունի!I75+Ավան!I75+Արմավիր!I75+Արագածոտն!I75+Արաբկիր!I75+Աջափնյակ!I75)</f>
        <v>0</v>
      </c>
      <c r="J75" s="90">
        <f t="shared" si="4"/>
        <v>0</v>
      </c>
      <c r="K75" s="88">
        <f>SUM(Հարավ.քաղ!K75+Հյուսիս.քաղ!K75+'Երևանի քաղ'!K75+Արարատ!K75+Կոտայք!K75+Տավուշ!K75+լոռի!K75+Սյունիք!K75+Շիրակ!K75+Շենգավիթ!K75+Մալաթիա!K75+կենտրոն!K75+Գեղարք!K75+Էրեբունի!K75+Ավան!K75+Արմավիր!K75+Արագածոտն!K75+Արաբկիր!K75+Աջափնյակ!K75)</f>
        <v>0</v>
      </c>
      <c r="L75" s="88">
        <f>SUM(Հարավ.քաղ!L75+Հյուսիս.քաղ!L75+'Երևանի քաղ'!L75+Արարատ!L75+Կոտայք!L75+Տավուշ!L75+լոռի!L75+Սյունիք!L75+Շիրակ!L75+Շենգավիթ!L75+Մալաթիա!L75+կենտրոն!L75+Գեղարք!L75+Էրեբունի!L75+Ավան!L75+Արմավիր!L75+Արագածոտն!L75+Արաբկիր!L75+Աջափնյակ!L75)</f>
        <v>0</v>
      </c>
      <c r="M75" s="88">
        <f>SUM(Հարավ.քաղ!M75+Հյուսիս.քաղ!M75+'Երևանի քաղ'!M75+Արարատ!M75+Կոտայք!M75+Տավուշ!M75+լոռի!M75+Սյունիք!M75+Շիրակ!M75+Շենգավիթ!M75+Մալաթիա!M75+կենտրոն!M75+Գեղարք!M75+Էրեբունի!M75+Ավան!M75+Արմավիր!M75+Արագածոտն!M75+Արաբկիր!M75+Աջափնյակ!M75)</f>
        <v>0</v>
      </c>
      <c r="N75" s="90">
        <f t="shared" si="5"/>
        <v>0</v>
      </c>
      <c r="O75" s="88">
        <f>SUM(Հարավ.քաղ!O75+Հյուսիս.քաղ!O75+'Երևանի քաղ'!O75+Արարատ!O75+Կոտայք!O75+Տավուշ!O75+լոռի!O75+Սյունիք!O75+Շիրակ!O75+Շենգավիթ!O75+Մալաթիա!O75+կենտրոն!O75+Գեղարք!O75+Էրեբունի!O75+Ավան!O75+Արմավիր!O75+Արագածոտն!O75+Արաբկիր!O75+Աջափնյակ!O75)</f>
        <v>0</v>
      </c>
      <c r="P75" s="88">
        <f>SUM(Հարավ.քաղ!P75+Հյուսիս.քաղ!P75+'Երևանի քաղ'!P75+Արարատ!P75+Կոտայք!P75+Տավուշ!P75+լոռի!P75+Սյունիք!P75+Շիրակ!P75+Շենգավիթ!P75+Մալաթիա!P75+կենտրոն!P75+Գեղարք!P75+Էրեբունի!P75+Ավան!P75+Արմավիր!P75+Արագածոտն!P75+Արաբկիր!P75+Աջափնյակ!P75)</f>
        <v>0</v>
      </c>
      <c r="Q75" s="88">
        <f>SUM(Հարավ.քաղ!Q75+Հյուսիս.քաղ!Q75+'Երևանի քաղ'!Q75+Արարատ!Q75+Կոտայք!Q75+Տավուշ!Q75+լոռի!Q75+Սյունիք!Q75+Շիրակ!Q75+Շենգավիթ!Q75+Մալաթիա!Q75+կենտրոն!Q75+Գեղարք!Q75+Էրեբունի!Q75+Ավան!Q75+Արմավիր!Q75+Արագածոտն!Q75+Արաբկիր!Q75+Աջափնյակ!Q75)</f>
        <v>0</v>
      </c>
      <c r="R75" s="88">
        <f>SUM(Հարավ.քաղ!R75+Հյուսիս.քաղ!R75+'Երևանի քաղ'!R75+Արարատ!R75+Կոտայք!R75+Տավուշ!R75+լոռի!R75+Սյունիք!R75+Շիրակ!R75+Շենգավիթ!R75+Մալաթիա!R75+կենտրոն!R75+Գեղարք!R75+Էրեբունի!R75+Ավան!R75+Արմավիր!R75+Արագածոտն!R75+Արաբկիր!R75+Աջափնյակ!R75)</f>
        <v>0</v>
      </c>
      <c r="S75" s="90">
        <f t="shared" si="6"/>
        <v>0</v>
      </c>
      <c r="T75" s="88">
        <f>SUM(Հարավ.քաղ!T75+Հյուսիս.քաղ!T75+'Երևանի քաղ'!T75+Արարատ!T75+Կոտայք!T75+Տավուշ!T75+լոռի!T75+Սյունիք!T75+Շիրակ!T75+Շենգավիթ!T75+Մալաթիա!T75+կենտրոն!T75+Գեղարք!T75+Էրեբունի!T75+Ավան!T75+Արմավիր!T75+Արագածոտն!T75+Արաբկիր!T75+Աջափնյակ!T75)</f>
        <v>0</v>
      </c>
      <c r="U75" s="88">
        <f>SUM(Հարավ.քաղ!U75+Հյուսիս.քաղ!U75+'Երևանի քաղ'!U75+Արարատ!U75+Կոտայք!U75+Տավուշ!U75+լոռի!U75+Սյունիք!U75+Շիրակ!U75+Շենգավիթ!U75+Մալաթիա!U75+կենտրոն!U75+Գեղարք!U75+Էրեբունի!U75+Ավան!U75+Արմավիր!U75+Արագածոտն!U75+Արաբկիր!U75+Աջափնյակ!U75)</f>
        <v>0</v>
      </c>
      <c r="V75" s="88">
        <f>SUM(Հարավ.քաղ!V75+Հյուսիս.քաղ!V75+'Երևանի քաղ'!V75+Արարատ!V75+Կոտայք!V75+Տավուշ!V75+լոռի!V75+Սյունիք!V75+Շիրակ!V75+Շենգավիթ!V75+Մալաթիա!V75+կենտրոն!V75+Գեղարք!V75+Էրեբունի!V75+Ավան!V75+Արմավիր!V75+Արագածոտն!V75+Արաբկիր!V75+Աջափնյակ!V75)</f>
        <v>0</v>
      </c>
      <c r="W75" s="88">
        <f>SUM(Հարավ.քաղ!W75+Հյուսիս.քաղ!W75+'Երևանի քաղ'!W75+Արարատ!W75+Կոտայք!W75+Տավուշ!W75+լոռի!W75+Սյունիք!W75+Շիրակ!W75+Շենգավիթ!W75+Մալաթիա!W75+կենտրոն!W75+Գեղարք!W75+Էրեբունի!W75+Ավան!W75+Արմավիր!W75+Արագածոտն!W75+Արաբկիր!W75+Աջափնյակ!W75)</f>
        <v>0</v>
      </c>
      <c r="X75" s="88">
        <f>SUM(Հարավ.քաղ!X75+Հյուսիս.քաղ!X75+'Երևանի քաղ'!X75+Արարատ!X75+Կոտայք!X75+Տավուշ!X75+լոռի!X75+Սյունիք!X75+Շիրակ!X75+Շենգավիթ!X75+Մալաթիա!X75+կենտրոն!X75+Գեղարք!X75+Էրեբունի!X75+Ավան!X75+Արմավիր!X75+Արագածոտն!X75+Արաբկիր!X75+Աջափնյակ!X75)</f>
        <v>0</v>
      </c>
      <c r="Y75" s="90">
        <f t="shared" si="1"/>
        <v>0</v>
      </c>
      <c r="Z75" s="88">
        <f>SUM(Հարավ.քաղ!Z75+Հյուսիս.քաղ!Z75+'Երևանի քաղ'!Z75+Արարատ!Z75+Կոտայք!Z75+Տավուշ!Z75+լոռի!Z75+Սյունիք!Z75+Շիրակ!Z75+Շենգավիթ!Z75+Մալաթիա!Z75+կենտրոն!Z75+Գեղարք!Z75+Էրեբունի!Z75+Ավան!Z75+Արմավիր!Z75+Արագածոտն!Z75+Արաբկիր!Z75+Աջափնյակ!Z75)</f>
        <v>0</v>
      </c>
    </row>
    <row r="76" spans="1:26" s="84" customFormat="1">
      <c r="A76" s="86" t="s">
        <v>139</v>
      </c>
      <c r="B76" s="677" t="s">
        <v>140</v>
      </c>
      <c r="C76" s="680"/>
      <c r="D76" s="681"/>
      <c r="E76" s="88">
        <f>SUM(Հարավ.քաղ!E76+Հյուսիս.քաղ!E76+'Երևանի քաղ'!E76+Արարատ!E76+Կոտայք!E76+Տավուշ!E76+լոռի!E76+Սյունիք!E76+Շիրակ!E76+Շենգավիթ!E76+Մալաթիա!E76+կենտրոն!E76+Գեղարք!E76+Էրեբունի!E76+Ավան!E76+Արմավիր!E76+Արագածոտն!E76+Արաբկիր!E76+Աջափնյակ!E76)</f>
        <v>2</v>
      </c>
      <c r="F76" s="88">
        <f>SUM(Հարավ.քաղ!F76+Հյուսիս.քաղ!F76+'Երևանի քաղ'!F76+Արարատ!F76+Կոտայք!F76+Տավուշ!F76+լոռի!F76+Սյունիք!F76+Շիրակ!F76+Շենգավիթ!F76+Մալաթիա!F76+կենտրոն!F76+Գեղարք!F76+Էրեբունի!F76+Ավան!F76+Արմավիր!F76+Արագածոտն!F76+Արաբկիր!F76+Աջափնյակ!F76)</f>
        <v>4</v>
      </c>
      <c r="G76" s="88">
        <f>SUM(Հարավ.քաղ!G76+Հյուսիս.քաղ!G76+'Երևանի քաղ'!G76+Արարատ!G76+Կոտայք!G76+Տավուշ!G76+լոռի!G76+Սյունիք!G76+Շիրակ!G76+Շենգավիթ!G76+Մալաթիա!G76+կենտրոն!G76+Գեղարք!G76+Էրեբունի!G76+Ավան!G76+Արմավիր!G76+Արագածոտն!G76+Արաբկիր!G76+Աջափնյակ!G76)</f>
        <v>4</v>
      </c>
      <c r="H76" s="88">
        <f>SUM(Հարավ.քաղ!H76+Հյուսիս.քաղ!H76+'Երևանի քաղ'!H76+Արարատ!H76+Կոտայք!H76+Տավուշ!H76+լոռի!H76+Սյունիք!H76+Շիրակ!H76+Շենգավիթ!H76+Մալաթիա!H76+կենտրոն!H76+Գեղարք!H76+Էրեբունի!H76+Ավան!H76+Արմավիր!H76+Արագածոտն!H76+Արաբկիր!H76+Աջափնյակ!H76)</f>
        <v>0</v>
      </c>
      <c r="I76" s="88">
        <f>SUM(Հարավ.քաղ!I76+Հյուսիս.քաղ!I76+'Երևանի քաղ'!I76+Արարատ!I76+Կոտայք!I76+Տավուշ!I76+լոռի!I76+Սյունիք!I76+Շիրակ!I76+Շենգավիթ!I76+Մալաթիա!I76+կենտրոն!I76+Գեղարք!I76+Էրեբունի!I76+Ավան!I76+Արմավիր!I76+Արագածոտն!I76+Արաբկիր!I76+Աջափնյակ!I76)</f>
        <v>0</v>
      </c>
      <c r="J76" s="90">
        <f t="shared" si="4"/>
        <v>2</v>
      </c>
      <c r="K76" s="88">
        <f>SUM(Հարավ.քաղ!K76+Հյուսիս.քաղ!K76+'Երևանի քաղ'!K76+Արարատ!K76+Կոտայք!K76+Տավուշ!K76+լոռի!K76+Սյունիք!K76+Շիրակ!K76+Շենգավիթ!K76+Մալաթիա!K76+կենտրոն!K76+Գեղարք!K76+Էրեբունի!K76+Ավան!K76+Արմավիր!K76+Արագածոտն!K76+Արաբկիր!K76+Աջափնյակ!K76)</f>
        <v>1</v>
      </c>
      <c r="L76" s="88">
        <f>SUM(Հարավ.քաղ!L76+Հյուսիս.քաղ!L76+'Երևանի քաղ'!L76+Արարատ!L76+Կոտայք!L76+Տավուշ!L76+լոռի!L76+Սյունիք!L76+Շիրակ!L76+Շենգավիթ!L76+Մալաթիա!L76+կենտրոն!L76+Գեղարք!L76+Էրեբունի!L76+Ավան!L76+Արմավիր!L76+Արագածոտն!L76+Արաբկիր!L76+Աջափնյակ!L76)</f>
        <v>0</v>
      </c>
      <c r="M76" s="88">
        <f>SUM(Հարավ.քաղ!M76+Հյուսիս.քաղ!M76+'Երևանի քաղ'!M76+Արարատ!M76+Կոտայք!M76+Տավուշ!M76+լոռի!M76+Սյունիք!M76+Շիրակ!M76+Շենգավիթ!M76+Մալաթիա!M76+կենտրոն!M76+Գեղարք!M76+Էրեբունի!M76+Ավան!M76+Արմավիր!M76+Արագածոտն!M76+Արաբկիր!M76+Աջափնյակ!M76)</f>
        <v>0</v>
      </c>
      <c r="N76" s="90">
        <f t="shared" si="5"/>
        <v>1</v>
      </c>
      <c r="O76" s="88">
        <f>SUM(Հարավ.քաղ!O76+Հյուսիս.քաղ!O76+'Երևանի քաղ'!O76+Արարատ!O76+Կոտայք!O76+Տավուշ!O76+լոռի!O76+Սյունիք!O76+Շիրակ!O76+Շենգավիթ!O76+Մալաթիա!O76+կենտրոն!O76+Գեղարք!O76+Էրեբունի!O76+Ավան!O76+Արմավիր!O76+Արագածոտն!O76+Արաբկիր!O76+Աջափնյակ!O76)</f>
        <v>0</v>
      </c>
      <c r="P76" s="88">
        <f>SUM(Հարավ.քաղ!P76+Հյուսիս.քաղ!P76+'Երևանի քաղ'!P76+Արարատ!P76+Կոտայք!P76+Տավուշ!P76+լոռի!P76+Սյունիք!P76+Շիրակ!P76+Շենգավիթ!P76+Մալաթիա!P76+կենտրոն!P76+Գեղարք!P76+Էրեբունի!P76+Ավան!P76+Արմավիր!P76+Արագածոտն!P76+Արաբկիր!P76+Աջափնյակ!P76)</f>
        <v>1</v>
      </c>
      <c r="Q76" s="88">
        <f>SUM(Հարավ.քաղ!Q76+Հյուսիս.քաղ!Q76+'Երևանի քաղ'!Q76+Արարատ!Q76+Կոտայք!Q76+Տավուշ!Q76+լոռի!Q76+Սյունիք!Q76+Շիրակ!Q76+Շենգավիթ!Q76+Մալաթիա!Q76+կենտրոն!Q76+Գեղարք!Q76+Էրեբունի!Q76+Ավան!Q76+Արմավիր!Q76+Արագածոտն!Q76+Արաբկիր!Q76+Աջափնյակ!Q76)</f>
        <v>0</v>
      </c>
      <c r="R76" s="88">
        <f>SUM(Հարավ.քաղ!R76+Հյուսիս.քաղ!R76+'Երևանի քաղ'!R76+Արարատ!R76+Կոտայք!R76+Տավուշ!R76+լոռի!R76+Սյունիք!R76+Շիրակ!R76+Շենգավիթ!R76+Մալաթիա!R76+կենտրոն!R76+Գեղարք!R76+Էրեբունի!R76+Ավան!R76+Արմավիր!R76+Արագածոտն!R76+Արաբկիր!R76+Աջափնյակ!R76)</f>
        <v>0</v>
      </c>
      <c r="S76" s="90">
        <f t="shared" si="6"/>
        <v>2</v>
      </c>
      <c r="T76" s="88">
        <f>SUM(Հարավ.քաղ!T76+Հյուսիս.քաղ!T76+'Երևանի քաղ'!T76+Արարատ!T76+Կոտայք!T76+Տավուշ!T76+լոռի!T76+Սյունիք!T76+Շիրակ!T76+Շենգավիթ!T76+Մալաթիա!T76+կենտրոն!T76+Գեղարք!T76+Էրեբունի!T76+Ավան!T76+Արմավիր!T76+Արագածոտն!T76+Արաբկիր!T76+Աջափնյակ!T76)</f>
        <v>2</v>
      </c>
      <c r="U76" s="88">
        <f>SUM(Հարավ.քաղ!U76+Հյուսիս.քաղ!U76+'Երևանի քաղ'!U76+Արարատ!U76+Կոտայք!U76+Տավուշ!U76+լոռի!U76+Սյունիք!U76+Շիրակ!U76+Շենգավիթ!U76+Մալաթիա!U76+կենտրոն!U76+Գեղարք!U76+Էրեբունի!U76+Ավան!U76+Արմավիր!U76+Արագածոտն!U76+Արաբկիր!U76+Աջափնյակ!U76)</f>
        <v>1</v>
      </c>
      <c r="V76" s="88">
        <f>SUM(Հարավ.քաղ!V76+Հյուսիս.քաղ!V76+'Երևանի քաղ'!V76+Արարատ!V76+Կոտայք!V76+Տավուշ!V76+լոռի!V76+Սյունիք!V76+Շիրակ!V76+Շենգավիթ!V76+Մալաթիա!V76+կենտրոն!V76+Գեղարք!V76+Էրեբունի!V76+Ավան!V76+Արմավիր!V76+Արագածոտն!V76+Արաբկիր!V76+Աջափնյակ!V76)</f>
        <v>0</v>
      </c>
      <c r="W76" s="88">
        <f>SUM(Հարավ.քաղ!W76+Հյուսիս.քաղ!W76+'Երևանի քաղ'!W76+Արարատ!W76+Կոտայք!W76+Տավուշ!W76+լոռի!W76+Սյունիք!W76+Շիրակ!W76+Շենգավիթ!W76+Մալաթիա!W76+կենտրոն!W76+Գեղարք!W76+Էրեբունի!W76+Ավան!W76+Արմավիր!W76+Արագածոտն!W76+Արաբկիր!W76+Աջափնյակ!W76)</f>
        <v>0</v>
      </c>
      <c r="X76" s="88">
        <f>SUM(Հարավ.քաղ!X76+Հյուսիս.քաղ!X76+'Երևանի քաղ'!X76+Արարատ!X76+Կոտայք!X76+Տավուշ!X76+լոռի!X76+Սյունիք!X76+Շիրակ!X76+Շենգավիթ!X76+Մալաթիա!X76+կենտրոն!X76+Գեղարք!X76+Էրեբունի!X76+Ավան!X76+Արմավիր!X76+Արագածոտն!X76+Արաբկիր!X76+Աջափնյակ!X76)</f>
        <v>0</v>
      </c>
      <c r="Y76" s="90">
        <f t="shared" si="1"/>
        <v>2</v>
      </c>
      <c r="Z76" s="88">
        <f>SUM(Հարավ.քաղ!Z76+Հյուսիս.քաղ!Z76+'Երևանի քաղ'!Z76+Արարատ!Z76+Կոտայք!Z76+Տավուշ!Z76+լոռի!Z76+Սյունիք!Z76+Շիրակ!Z76+Շենգավիթ!Z76+Մալաթիա!Z76+կենտրոն!Z76+Գեղարք!Z76+Էրեբունի!Z76+Ավան!Z76+Արմավիր!Z76+Արագածոտն!Z76+Արաբկիր!Z76+Աջափնյակ!Z76)</f>
        <v>0</v>
      </c>
    </row>
    <row r="77" spans="1:26" s="84" customFormat="1">
      <c r="A77" s="86" t="s">
        <v>141</v>
      </c>
      <c r="B77" s="665" t="s">
        <v>63</v>
      </c>
      <c r="C77" s="666"/>
      <c r="D77" s="667"/>
      <c r="E77" s="88">
        <f>SUM(Հարավ.քաղ!E77+Հյուսիս.քաղ!E77+'Երևանի քաղ'!E77+Արարատ!E77+Կոտայք!E77+Տավուշ!E77+լոռի!E77+Սյունիք!E77+Շիրակ!E77+Շենգավիթ!E77+Մալաթիա!E77+կենտրոն!E77+Գեղարք!E77+Էրեբունի!E77+Ավան!E77+Արմավիր!E77+Արագածոտն!E77+Արաբկիր!E77+Աջափնյակ!E77)</f>
        <v>1</v>
      </c>
      <c r="F77" s="88">
        <f>SUM(Հարավ.քաղ!F77+Հյուսիս.քաղ!F77+'Երևանի քաղ'!F77+Արարատ!F77+Կոտայք!F77+Տավուշ!F77+լոռի!F77+Սյունիք!F77+Շիրակ!F77+Շենգավիթ!F77+Մալաթիա!F77+կենտրոն!F77+Գեղարք!F77+Էրեբունի!F77+Ավան!F77+Արմավիր!F77+Արագածոտն!F77+Արաբկիր!F77+Աջափնյակ!F77)</f>
        <v>3</v>
      </c>
      <c r="G77" s="88">
        <f>SUM(Հարավ.քաղ!G77+Հյուսիս.քաղ!G77+'Երևանի քաղ'!G77+Արարատ!G77+Կոտայք!G77+Տավուշ!G77+լոռի!G77+Սյունիք!G77+Շիրակ!G77+Շենգավիթ!G77+Մալաթիա!G77+կենտրոն!G77+Գեղարք!G77+Էրեբունի!G77+Ավան!G77+Արմավիր!G77+Արագածոտն!G77+Արաբկիր!G77+Աջափնյակ!G77)</f>
        <v>3</v>
      </c>
      <c r="H77" s="88">
        <f>SUM(Հարավ.քաղ!H77+Հյուսիս.քաղ!H77+'Երևանի քաղ'!H77+Արարատ!H77+Կոտայք!H77+Տավուշ!H77+լոռի!H77+Սյունիք!H77+Շիրակ!H77+Շենգավիթ!H77+Մալաթիա!H77+կենտրոն!H77+Գեղարք!H77+Էրեբունի!H77+Ավան!H77+Արմավիր!H77+Արագածոտն!H77+Արաբկիր!H77+Աջափնյակ!H77)</f>
        <v>0</v>
      </c>
      <c r="I77" s="88">
        <f>SUM(Հարավ.քաղ!I77+Հյուսիս.քաղ!I77+'Երևանի քաղ'!I77+Արարատ!I77+Կոտայք!I77+Տավուշ!I77+լոռի!I77+Սյունիք!I77+Շիրակ!I77+Շենգավիթ!I77+Մալաթիա!I77+կենտրոն!I77+Գեղարք!I77+Էրեբունի!I77+Ավան!I77+Արմավիր!I77+Արագածոտն!I77+Արաբկիր!I77+Աջափնյակ!I77)</f>
        <v>0</v>
      </c>
      <c r="J77" s="90">
        <f t="shared" si="4"/>
        <v>2</v>
      </c>
      <c r="K77" s="88">
        <f>SUM(Հարավ.քաղ!K77+Հյուսիս.քաղ!K77+'Երևանի քաղ'!K77+Արարատ!K77+Կոտայք!K77+Տավուշ!K77+լոռի!K77+Սյունիք!K77+Շիրակ!K77+Շենգավիթ!K77+Մալաթիա!K77+կենտրոն!K77+Գեղարք!K77+Էրեբունի!K77+Ավան!K77+Արմավիր!K77+Արագածոտն!K77+Արաբկիր!K77+Աջափնյակ!K77)</f>
        <v>1</v>
      </c>
      <c r="L77" s="88">
        <f>SUM(Հարավ.քաղ!L77+Հյուսիս.քաղ!L77+'Երևանի քաղ'!L77+Արարատ!L77+Կոտայք!L77+Տավուշ!L77+լոռի!L77+Սյունիք!L77+Շիրակ!L77+Շենգավիթ!L77+Մալաթիա!L77+կենտրոն!L77+Գեղարք!L77+Էրեբունի!L77+Ավան!L77+Արմավիր!L77+Արագածոտն!L77+Արաբկիր!L77+Աջափնյակ!L77)</f>
        <v>0</v>
      </c>
      <c r="M77" s="88">
        <f>SUM(Հարավ.քաղ!M77+Հյուսիս.քաղ!M77+'Երևանի քաղ'!M77+Արարատ!M77+Կոտայք!M77+Տավուշ!M77+լոռի!M77+Սյունիք!M77+Շիրակ!M77+Շենգավիթ!M77+Մալաթիա!M77+կենտրոն!M77+Գեղարք!M77+Էրեբունի!M77+Ավան!M77+Արմավիր!M77+Արագածոտն!M77+Արաբկիր!M77+Աջափնյակ!M77)</f>
        <v>0</v>
      </c>
      <c r="N77" s="90">
        <f t="shared" si="5"/>
        <v>1</v>
      </c>
      <c r="O77" s="88">
        <f>SUM(Հարավ.քաղ!O77+Հյուսիս.քաղ!O77+'Երևանի քաղ'!O77+Արարատ!O77+Կոտայք!O77+Տավուշ!O77+լոռի!O77+Սյունիք!O77+Շիրակ!O77+Շենգավիթ!O77+Մալաթիա!O77+կենտրոն!O77+Գեղարք!O77+Էրեբունի!O77+Ավան!O77+Արմավիր!O77+Արագածոտն!O77+Արաբկիր!O77+Աջափնյակ!O77)</f>
        <v>0</v>
      </c>
      <c r="P77" s="88">
        <f>SUM(Հարավ.քաղ!P77+Հյուսիս.քաղ!P77+'Երևանի քաղ'!P77+Արարատ!P77+Կոտայք!P77+Տավուշ!P77+լոռի!P77+Սյունիք!P77+Շիրակ!P77+Շենգավիթ!P77+Մալաթիա!P77+կենտրոն!P77+Գեղարք!P77+Էրեբունի!P77+Ավան!P77+Արմավիր!P77+Արագածոտն!P77+Արաբկիր!P77+Աջափնյակ!P77)</f>
        <v>1</v>
      </c>
      <c r="Q77" s="88">
        <f>SUM(Հարավ.քաղ!Q77+Հյուսիս.քաղ!Q77+'Երևանի քաղ'!Q77+Արարատ!Q77+Կոտայք!Q77+Տավուշ!Q77+լոռի!Q77+Սյունիք!Q77+Շիրակ!Q77+Շենգավիթ!Q77+Մալաթիա!Q77+կենտրոն!Q77+Գեղարք!Q77+Էրեբունի!Q77+Ավան!Q77+Արմավիր!Q77+Արագածոտն!Q77+Արաբկիր!Q77+Աջափնյակ!Q77)</f>
        <v>0</v>
      </c>
      <c r="R77" s="88">
        <f>SUM(Հարավ.քաղ!R77+Հյուսիս.քաղ!R77+'Երևանի քաղ'!R77+Արարատ!R77+Կոտայք!R77+Տավուշ!R77+լոռի!R77+Սյունիք!R77+Շիրակ!R77+Շենգավիթ!R77+Մալաթիա!R77+կենտրոն!R77+Գեղարք!R77+Էրեբունի!R77+Ավան!R77+Արմավիր!R77+Արագածոտն!R77+Արաբկիր!R77+Աջափնյակ!R77)</f>
        <v>0</v>
      </c>
      <c r="S77" s="90">
        <f t="shared" si="6"/>
        <v>2</v>
      </c>
      <c r="T77" s="88">
        <f>SUM(Հարավ.քաղ!T77+Հյուսիս.քաղ!T77+'Երևանի քաղ'!T77+Արարատ!T77+Կոտայք!T77+Տավուշ!T77+լոռի!T77+Սյունիք!T77+Շիրակ!T77+Շենգավիթ!T77+Մալաթիա!T77+կենտրոն!T77+Գեղարք!T77+Էրեբունի!T77+Ավան!T77+Արմավիր!T77+Արագածոտն!T77+Արաբկիր!T77+Աջափնյակ!T77)</f>
        <v>0</v>
      </c>
      <c r="U77" s="88">
        <f>SUM(Հարավ.քաղ!U77+Հյուսիս.քաղ!U77+'Երևանի քաղ'!U77+Արարատ!U77+Կոտայք!U77+Տավուշ!U77+լոռի!U77+Սյունիք!U77+Շիրակ!U77+Շենգավիթ!U77+Մալաթիա!U77+կենտրոն!U77+Գեղարք!U77+Էրեբունի!U77+Ավան!U77+Արմավիր!U77+Արագածոտն!U77+Արաբկիր!U77+Աջափնյակ!U77)</f>
        <v>2</v>
      </c>
      <c r="V77" s="88">
        <f>SUM(Հարավ.քաղ!V77+Հյուսիս.քաղ!V77+'Երևանի քաղ'!V77+Արարատ!V77+Կոտայք!V77+Տավուշ!V77+լոռի!V77+Սյունիք!V77+Շիրակ!V77+Շենգավիթ!V77+Մալաթիա!V77+կենտրոն!V77+Գեղարք!V77+Էրեբունի!V77+Ավան!V77+Արմավիր!V77+Արագածոտն!V77+Արաբկիր!V77+Աջափնյակ!V77)</f>
        <v>1</v>
      </c>
      <c r="W77" s="88">
        <f>SUM(Հարավ.քաղ!W77+Հյուսիս.քաղ!W77+'Երևանի քաղ'!W77+Արարատ!W77+Կոտայք!W77+Տավուշ!W77+լոռի!W77+Սյունիք!W77+Շիրակ!W77+Շենգավիթ!W77+Մալաթիա!W77+կենտրոն!W77+Գեղարք!W77+Էրեբունի!W77+Ավան!W77+Արմավիր!W77+Արագածոտն!W77+Արաբկիր!W77+Աջափնյակ!W77)</f>
        <v>0</v>
      </c>
      <c r="X77" s="88">
        <f>SUM(Հարավ.քաղ!X77+Հյուսիս.քաղ!X77+'Երևանի քաղ'!X77+Արարատ!X77+Կոտայք!X77+Տավուշ!X77+լոռի!X77+Սյունիք!X77+Շիրակ!X77+Շենգավիթ!X77+Մալաթիա!X77+կենտրոն!X77+Գեղարք!X77+Էրեբունի!X77+Ավան!X77+Արմավիր!X77+Արագածոտն!X77+Արաբկիր!X77+Աջափնյակ!X77)</f>
        <v>0</v>
      </c>
      <c r="Y77" s="90">
        <f t="shared" si="1"/>
        <v>2</v>
      </c>
      <c r="Z77" s="88">
        <f>SUM(Հարավ.քաղ!Z77+Հյուսիս.քաղ!Z77+'Երևանի քաղ'!Z77+Արարատ!Z77+Կոտայք!Z77+Տավուշ!Z77+լոռի!Z77+Սյունիք!Z77+Շիրակ!Z77+Շենգավիթ!Z77+Մալաթիա!Z77+կենտրոն!Z77+Գեղարք!Z77+Էրեբունի!Z77+Ավան!Z77+Արմավիր!Z77+Արագածոտն!Z77+Արաբկիր!Z77+Աջափնյակ!Z77)</f>
        <v>0</v>
      </c>
    </row>
    <row r="78" spans="1:26" s="89" customFormat="1" ht="14.25">
      <c r="A78" s="49" t="s">
        <v>142</v>
      </c>
      <c r="B78" s="446" t="s">
        <v>143</v>
      </c>
      <c r="C78" s="447"/>
      <c r="D78" s="448"/>
      <c r="E78" s="90">
        <f t="shared" ref="E78:Z78" si="10">SUM(E79:E84)</f>
        <v>134</v>
      </c>
      <c r="F78" s="44">
        <f t="shared" si="10"/>
        <v>571</v>
      </c>
      <c r="G78" s="44">
        <f t="shared" si="10"/>
        <v>493</v>
      </c>
      <c r="H78" s="44">
        <f t="shared" si="10"/>
        <v>70</v>
      </c>
      <c r="I78" s="44">
        <f t="shared" si="10"/>
        <v>8</v>
      </c>
      <c r="J78" s="90">
        <f t="shared" si="4"/>
        <v>454</v>
      </c>
      <c r="K78" s="44">
        <f t="shared" si="10"/>
        <v>251</v>
      </c>
      <c r="L78" s="44">
        <f t="shared" si="10"/>
        <v>41</v>
      </c>
      <c r="M78" s="44">
        <f t="shared" si="10"/>
        <v>84</v>
      </c>
      <c r="N78" s="90">
        <f t="shared" si="5"/>
        <v>78</v>
      </c>
      <c r="O78" s="44">
        <f t="shared" si="10"/>
        <v>13</v>
      </c>
      <c r="P78" s="44">
        <f t="shared" si="10"/>
        <v>48</v>
      </c>
      <c r="Q78" s="44">
        <f t="shared" si="10"/>
        <v>17</v>
      </c>
      <c r="R78" s="44">
        <f t="shared" si="10"/>
        <v>1</v>
      </c>
      <c r="S78" s="90">
        <f t="shared" si="6"/>
        <v>455</v>
      </c>
      <c r="T78" s="44">
        <f t="shared" si="10"/>
        <v>7</v>
      </c>
      <c r="U78" s="44">
        <f t="shared" si="10"/>
        <v>302</v>
      </c>
      <c r="V78" s="44">
        <f t="shared" si="10"/>
        <v>108</v>
      </c>
      <c r="W78" s="44">
        <f t="shared" si="10"/>
        <v>0</v>
      </c>
      <c r="X78" s="44">
        <f t="shared" si="10"/>
        <v>2</v>
      </c>
      <c r="Y78" s="90">
        <f t="shared" si="1"/>
        <v>165</v>
      </c>
      <c r="Z78" s="44">
        <f t="shared" si="10"/>
        <v>7</v>
      </c>
    </row>
    <row r="79" spans="1:26" s="84" customFormat="1">
      <c r="A79" s="86" t="s">
        <v>144</v>
      </c>
      <c r="B79" s="677" t="s">
        <v>145</v>
      </c>
      <c r="C79" s="680"/>
      <c r="D79" s="681"/>
      <c r="E79" s="88">
        <f>SUM(Հարավ.քաղ!E79+Հյուսիս.քաղ!E79+'Երևանի քաղ'!E79+Արարատ!E79+Կոտայք!E79+Տավուշ!E79+լոռի!E79+Սյունիք!E79+Շիրակ!E79+Շենգավիթ!E79+Մալաթիա!E79+կենտրոն!E79+Գեղարք!E79+Էրեբունի!E79+Ավան!E79+Արմավիր!E79+Արագածոտն!E79+Արաբկիր!E79+Աջափնյակ!E79)</f>
        <v>3</v>
      </c>
      <c r="F79" s="88">
        <f>SUM(Հարավ.քաղ!F79+Հյուսիս.քաղ!F79+'Երևանի քաղ'!F79+Արարատ!F79+Կոտայք!F79+Տավուշ!F79+լոռի!F79+Սյունիք!F79+Շիրակ!F79+Շենգավիթ!F79+Մալաթիա!F79+կենտրոն!F79+Գեղարք!F79+Էրեբունի!F79+Ավան!F79+Արմավիր!F79+Արագածոտն!F79+Արաբկիր!F79+Աջափնյակ!F79)</f>
        <v>14</v>
      </c>
      <c r="G79" s="88">
        <f>SUM(Հարավ.քաղ!G79+Հյուսիս.քաղ!G79+'Երևանի քաղ'!G79+Արարատ!G79+Կոտայք!G79+Տավուշ!G79+լոռի!G79+Սյունիք!G79+Շիրակ!G79+Շենգավիթ!G79+Մալաթիա!G79+կենտրոն!G79+Գեղարք!G79+Էրեբունի!G79+Ավան!G79+Արմավիր!G79+Արագածոտն!G79+Արաբկիր!G79+Աջափնյակ!G79)</f>
        <v>14</v>
      </c>
      <c r="H79" s="88">
        <f>SUM(Հարավ.քաղ!H79+Հյուսիս.քաղ!H79+'Երևանի քաղ'!H79+Արարատ!H79+Կոտայք!H79+Տավուշ!H79+լոռի!H79+Սյունիք!H79+Շիրակ!H79+Շենգավիթ!H79+Մալաթիա!H79+կենտրոն!H79+Գեղարք!H79+Էրեբունի!H79+Ավան!H79+Արմավիր!H79+Արագածոտն!H79+Արաբկիր!H79+Աջափնյակ!H79)</f>
        <v>0</v>
      </c>
      <c r="I79" s="88">
        <f>SUM(Հարավ.քաղ!I79+Հյուսիս.քաղ!I79+'Երևանի քաղ'!I79+Արարատ!I79+Կոտայք!I79+Տավուշ!I79+լոռի!I79+Սյունիք!I79+Շիրակ!I79+Շենգավիթ!I79+Մալաթիա!I79+կենտրոն!I79+Գեղարք!I79+Էրեբունի!I79+Ավան!I79+Արմավիր!I79+Արագածոտն!I79+Արաբկիր!I79+Աջափնյակ!I79)</f>
        <v>0</v>
      </c>
      <c r="J79" s="90">
        <f t="shared" si="4"/>
        <v>10</v>
      </c>
      <c r="K79" s="88">
        <f>SUM(Հարավ.քաղ!K79+Հյուսիս.քաղ!K79+'Երևանի քաղ'!K79+Արարատ!K79+Կոտայք!K79+Տավուշ!K79+լոռի!K79+Սյունիք!K79+Շիրակ!K79+Շենգավիթ!K79+Մալաթիա!K79+կենտրոն!K79+Գեղարք!K79+Էրեբունի!K79+Ավան!K79+Արմավիր!K79+Արագածոտն!K79+Արաբկիր!K79+Աջափնյակ!K79)</f>
        <v>2</v>
      </c>
      <c r="L79" s="88">
        <f>SUM(Հարավ.քաղ!L79+Հյուսիս.քաղ!L79+'Երևանի քաղ'!L79+Արարատ!L79+Կոտայք!L79+Տավուշ!L79+լոռի!L79+Սյունիք!L79+Շիրակ!L79+Շենգավիթ!L79+Մալաթիա!L79+կենտրոն!L79+Գեղարք!L79+Էրեբունի!L79+Ավան!L79+Արմավիր!L79+Արագածոտն!L79+Արաբկիր!L79+Աջափնյակ!L79)</f>
        <v>2</v>
      </c>
      <c r="M79" s="88">
        <f>SUM(Հարավ.քաղ!M79+Հյուսիս.քաղ!M79+'Երևանի քաղ'!M79+Արարատ!M79+Կոտայք!M79+Տավուշ!M79+լոռի!M79+Սյունիք!M79+Շիրակ!M79+Շենգավիթ!M79+Մալաթիա!M79+կենտրոն!M79+Գեղարք!M79+Էրեբունի!M79+Ավան!M79+Արմավիր!M79+Արագածոտն!M79+Արաբկիր!M79+Աջափնյակ!M79)</f>
        <v>5</v>
      </c>
      <c r="N79" s="90">
        <f t="shared" si="5"/>
        <v>1</v>
      </c>
      <c r="O79" s="88">
        <f>SUM(Հարավ.քաղ!O79+Հյուսիս.քաղ!O79+'Երևանի քաղ'!O79+Արարատ!O79+Կոտայք!O79+Տավուշ!O79+լոռի!O79+Սյունիք!O79+Շիրակ!O79+Շենգավիթ!O79+Մալաթիա!O79+կենտրոն!O79+Գեղարք!O79+Էրեբունի!O79+Ավան!O79+Արմավիր!O79+Արագածոտն!O79+Արաբկիր!O79+Աջափնյակ!O79)</f>
        <v>0</v>
      </c>
      <c r="P79" s="88">
        <f>SUM(Հարավ.քաղ!P79+Հյուսիս.քաղ!P79+'Երևանի քաղ'!P79+Արարատ!P79+Կոտայք!P79+Տավուշ!P79+լոռի!P79+Սյունիք!P79+Շիրակ!P79+Շենգավիթ!P79+Մալաթիա!P79+կենտրոն!P79+Գեղարք!P79+Էրեբունի!P79+Ավան!P79+Արմավիր!P79+Արագածոտն!P79+Արաբկիր!P79+Աջափնյակ!P79)</f>
        <v>1</v>
      </c>
      <c r="Q79" s="88">
        <f>SUM(Հարավ.քաղ!Q79+Հյուսիս.քաղ!Q79+'Երևանի քաղ'!Q79+Արարատ!Q79+Կոտայք!Q79+Տավուշ!Q79+լոռի!Q79+Սյունիք!Q79+Շիրակ!Q79+Շենգավիթ!Q79+Մալաթիա!Q79+կենտրոն!Q79+Գեղարք!Q79+Էրեբունի!Q79+Ավան!Q79+Արմավիր!Q79+Արագածոտն!Q79+Արաբկիր!Q79+Աջափնյակ!Q79)</f>
        <v>0</v>
      </c>
      <c r="R79" s="88">
        <f>SUM(Հարավ.քաղ!R79+Հյուսիս.քաղ!R79+'Երևանի քաղ'!R79+Արարատ!R79+Կոտայք!R79+Տավուշ!R79+լոռի!R79+Սյունիք!R79+Շիրակ!R79+Շենգավիթ!R79+Մալաթիա!R79+կենտրոն!R79+Գեղարք!R79+Էրեբունի!R79+Ավան!R79+Արմավիր!R79+Արագածոտն!R79+Արաբկիր!R79+Աջափնյակ!R79)</f>
        <v>0</v>
      </c>
      <c r="S79" s="90">
        <f t="shared" si="6"/>
        <v>10</v>
      </c>
      <c r="T79" s="88">
        <f>SUM(Հարավ.քաղ!T79+Հյուսիս.քաղ!T79+'Երևանի քաղ'!T79+Արարատ!T79+Կոտայք!T79+Տավուշ!T79+լոռի!T79+Սյունիք!T79+Շիրակ!T79+Շենգավիթ!T79+Մալաթիա!T79+կենտրոն!T79+Գեղարք!T79+Էրեբունի!T79+Ավան!T79+Արմավիր!T79+Արագածոտն!T79+Արաբկիր!T79+Աջափնյակ!T79)</f>
        <v>1</v>
      </c>
      <c r="U79" s="88">
        <f>SUM(Հարավ.քաղ!U79+Հյուսիս.քաղ!U79+'Երևանի քաղ'!U79+Արարատ!U79+Կոտայք!U79+Տավուշ!U79+լոռի!U79+Սյունիք!U79+Շիրակ!U79+Շենգավիթ!U79+Մալաթիա!U79+կենտրոն!U79+Գեղարք!U79+Էրեբունի!U79+Ավան!U79+Արմավիր!U79+Արագածոտն!U79+Արաբկիր!U79+Աջափնյակ!U79)</f>
        <v>2</v>
      </c>
      <c r="V79" s="88">
        <f>SUM(Հարավ.քաղ!V79+Հյուսիս.քաղ!V79+'Երևանի քաղ'!V79+Արարատ!V79+Կոտայք!V79+Տավուշ!V79+լոռի!V79+Սյունիք!V79+Շիրակ!V79+Շենգավիթ!V79+Մալաթիա!V79+կենտրոն!V79+Գեղարք!V79+Էրեբունի!V79+Ավան!V79+Արմավիր!V79+Արագածոտն!V79+Արաբկիր!V79+Աջափնյակ!V79)</f>
        <v>7</v>
      </c>
      <c r="W79" s="88">
        <f>SUM(Հարավ.քաղ!W79+Հյուսիս.քաղ!W79+'Երևանի քաղ'!W79+Արարատ!W79+Կոտայք!W79+Տավուշ!W79+լոռի!W79+Սյունիք!W79+Շիրակ!W79+Շենգավիթ!W79+Մալաթիա!W79+կենտրոն!W79+Գեղարք!W79+Էրեբունի!W79+Ավան!W79+Արմավիր!W79+Արագածոտն!W79+Արաբկիր!W79+Աջափնյակ!W79)</f>
        <v>0</v>
      </c>
      <c r="X79" s="88">
        <f>SUM(Հարավ.քաղ!X79+Հյուսիս.քաղ!X79+'Երևանի քաղ'!X79+Արարատ!X79+Կոտայք!X79+Տավուշ!X79+լոռի!X79+Սյունիք!X79+Շիրակ!X79+Շենգավիթ!X79+Մալաթիա!X79+կենտրոն!X79+Գեղարք!X79+Էրեբունի!X79+Ավան!X79+Արմավիր!X79+Արագածոտն!X79+Արաբկիր!X79+Աջափնյակ!X79)</f>
        <v>0</v>
      </c>
      <c r="Y79" s="90">
        <f t="shared" si="1"/>
        <v>6</v>
      </c>
      <c r="Z79" s="88">
        <f>SUM(Հարավ.քաղ!Z79+Հյուսիս.քաղ!Z79+'Երևանի քաղ'!Z79+Արարատ!Z79+Կոտայք!Z79+Տավուշ!Z79+լոռի!Z79+Սյունիք!Z79+Շիրակ!Z79+Շենգավիթ!Z79+Մալաթիա!Z79+կենտրոն!Z79+Գեղարք!Z79+Էրեբունի!Z79+Ավան!Z79+Արմավիր!Z79+Արագածոտն!Z79+Արաբկիր!Z79+Աջափնյակ!Z79)</f>
        <v>0</v>
      </c>
    </row>
    <row r="80" spans="1:26" s="84" customFormat="1">
      <c r="A80" s="86" t="s">
        <v>146</v>
      </c>
      <c r="B80" s="677" t="s">
        <v>147</v>
      </c>
      <c r="C80" s="680"/>
      <c r="D80" s="681"/>
      <c r="E80" s="88">
        <f>SUM(Հարավ.քաղ!E80+Հյուսիս.քաղ!E80+'Երևանի քաղ'!E80+Արարատ!E80+Կոտայք!E80+Տավուշ!E80+լոռի!E80+Սյունիք!E80+Շիրակ!E80+Շենգավիթ!E80+Մալաթիա!E80+կենտրոն!E80+Գեղարք!E80+Էրեբունի!E80+Ավան!E80+Արմավիր!E80+Արագածոտն!E80+Արաբկիր!E80+Աջափնյակ!E80)</f>
        <v>36</v>
      </c>
      <c r="F80" s="88">
        <f>SUM(Հարավ.քաղ!F80+Հյուսիս.քաղ!F80+'Երևանի քաղ'!F80+Արարատ!F80+Կոտայք!F80+Տավուշ!F80+լոռի!F80+Սյունիք!F80+Շիրակ!F80+Շենգավիթ!F80+Մալաթիա!F80+կենտրոն!F80+Գեղարք!F80+Էրեբունի!F80+Ավան!F80+Արմավիր!F80+Արագածոտն!F80+Արաբկիր!F80+Աջափնյակ!F80)</f>
        <v>127</v>
      </c>
      <c r="G80" s="88">
        <f>SUM(Հարավ.քաղ!G80+Հյուսիս.քաղ!G80+'Երևանի քաղ'!G80+Արարատ!G80+Կոտայք!G80+Տավուշ!G80+լոռի!G80+Սյունիք!G80+Շիրակ!G80+Շենգավիթ!G80+Մալաթիա!G80+կենտրոն!G80+Գեղարք!G80+Էրեբունի!G80+Ավան!G80+Արմավիր!G80+Արագածոտն!G80+Արաբկիր!G80+Աջափնյակ!G80)</f>
        <v>113</v>
      </c>
      <c r="H80" s="88">
        <f>SUM(Հարավ.քաղ!H80+Հյուսիս.քաղ!H80+'Երևանի քաղ'!H80+Արարատ!H80+Կոտայք!H80+Տավուշ!H80+լոռի!H80+Սյունիք!H80+Շիրակ!H80+Շենգավիթ!H80+Մալաթիա!H80+կենտրոն!H80+Գեղարք!H80+Էրեբունի!H80+Ավան!H80+Արմավիր!H80+Արագածոտն!H80+Արաբկիր!H80+Աջափնյակ!H80)</f>
        <v>13</v>
      </c>
      <c r="I80" s="88">
        <f>SUM(Հարավ.քաղ!I80+Հյուսիս.քաղ!I80+'Երևանի քաղ'!I80+Արարատ!I80+Կոտայք!I80+Տավուշ!I80+լոռի!I80+Սյունիք!I80+Շիրակ!I80+Շենգավիթ!I80+Մալաթիա!I80+կենտրոն!I80+Գեղարք!I80+Էրեբունի!I80+Ավան!I80+Արմավիր!I80+Արագածոտն!I80+Արաբկիր!I80+Աջափնյակ!I80)</f>
        <v>1</v>
      </c>
      <c r="J80" s="90">
        <f t="shared" si="4"/>
        <v>110</v>
      </c>
      <c r="K80" s="88">
        <f>SUM(Հարավ.քաղ!K80+Հյուսիս.քաղ!K80+'Երևանի քաղ'!K80+Արարատ!K80+Կոտայք!K80+Տավուշ!K80+լոռի!K80+Սյունիք!K80+Շիրակ!K80+Շենգավիթ!K80+Մալաթիա!K80+կենտրոն!K80+Գեղարք!K80+Էրեբունի!K80+Ավան!K80+Արմավիր!K80+Արագածոտն!K80+Արաբկիր!K80+Աջափնյակ!K80)</f>
        <v>39</v>
      </c>
      <c r="L80" s="88">
        <f>SUM(Հարավ.քաղ!L80+Հյուսիս.քաղ!L80+'Երևանի քաղ'!L80+Արարատ!L80+Կոտայք!L80+Տավուշ!L80+լոռի!L80+Սյունիք!L80+Շիրակ!L80+Շենգավիթ!L80+Մալաթիա!L80+կենտրոն!L80+Գեղարք!L80+Էրեբունի!L80+Ավան!L80+Արմավիր!L80+Արագածոտն!L80+Արաբկիր!L80+Աջափնյակ!L80)</f>
        <v>6</v>
      </c>
      <c r="M80" s="88">
        <f>SUM(Հարավ.քաղ!M80+Հյուսիս.քաղ!M80+'Երևանի քաղ'!M80+Արարատ!M80+Կոտայք!M80+Տավուշ!M80+լոռի!M80+Սյունիք!M80+Շիրակ!M80+Շենգավիթ!M80+Մալաթիա!M80+կենտրոն!M80+Գեղարք!M80+Էրեբունի!M80+Ավան!M80+Արմավիր!M80+Արագածոտն!M80+Արաբկիր!M80+Աջափնյակ!M80)</f>
        <v>44</v>
      </c>
      <c r="N80" s="90">
        <f t="shared" si="5"/>
        <v>21</v>
      </c>
      <c r="O80" s="88">
        <f>SUM(Հարավ.քաղ!O80+Հյուսիս.քաղ!O80+'Երևանի քաղ'!O80+Արարատ!O80+Կոտայք!O80+Տավուշ!O80+լոռի!O80+Սյունիք!O80+Շիրակ!O80+Շենգավիթ!O80+Մալաթիա!O80+կենտրոն!O80+Գեղարք!O80+Էրեբունի!O80+Ավան!O80+Արմավիր!O80+Արագածոտն!O80+Արաբկիր!O80+Աջափնյակ!O80)</f>
        <v>4</v>
      </c>
      <c r="P80" s="88">
        <f>SUM(Հարավ.քաղ!P80+Հյուսիս.քաղ!P80+'Երևանի քաղ'!P80+Արարատ!P80+Կոտայք!P80+Տավուշ!P80+լոռի!P80+Սյունիք!P80+Շիրակ!P80+Շենգավիթ!P80+Մալաթիա!P80+կենտրոն!P80+Գեղարք!P80+Էրեբունի!P80+Ավան!P80+Արմավիր!P80+Արագածոտն!P80+Արաբկիր!P80+Աջափնյակ!P80)</f>
        <v>12</v>
      </c>
      <c r="Q80" s="88">
        <f>SUM(Հարավ.քաղ!Q80+Հյուսիս.քաղ!Q80+'Երևանի քաղ'!Q80+Արարատ!Q80+Կոտայք!Q80+Տավուշ!Q80+լոռի!Q80+Սյունիք!Q80+Շիրակ!Q80+Շենգավիթ!Q80+Մալաթիա!Q80+կենտրոն!Q80+Գեղարք!Q80+Էրեբունի!Q80+Ավան!Q80+Արմավիր!Q80+Արագածոտն!Q80+Արաբկիր!Q80+Աջափնյակ!Q80)</f>
        <v>5</v>
      </c>
      <c r="R80" s="88">
        <f>SUM(Հարավ.քաղ!R80+Հյուսիս.քաղ!R80+'Երևանի քաղ'!R80+Արարատ!R80+Կոտայք!R80+Տավուշ!R80+լոռի!R80+Սյունիք!R80+Շիրակ!R80+Շենգավիթ!R80+Մալաթիա!R80+կենտրոն!R80+Գեղարք!R80+Էրեբունի!R80+Ավան!R80+Արմավիր!R80+Արագածոտն!R80+Արաբկիր!R80+Աջափնյակ!R80)</f>
        <v>0</v>
      </c>
      <c r="S80" s="90">
        <f t="shared" si="6"/>
        <v>110</v>
      </c>
      <c r="T80" s="88">
        <f>SUM(Հարավ.քաղ!T80+Հյուսիս.քաղ!T80+'Երևանի քաղ'!T80+Արարատ!T80+Կոտայք!T80+Տավուշ!T80+լոռի!T80+Սյունիք!T80+Շիրակ!T80+Շենգավիթ!T80+Մալաթիա!T80+կենտրոն!T80+Գեղարք!T80+Էրեբունի!T80+Ավան!T80+Արմավիր!T80+Արագածոտն!T80+Արաբկիր!T80+Աջափնյակ!T80)</f>
        <v>1</v>
      </c>
      <c r="U80" s="88">
        <f>SUM(Հարավ.քաղ!U80+Հյուսիս.քաղ!U80+'Երևանի քաղ'!U80+Արարատ!U80+Կոտայք!U80+Տավուշ!U80+լոռի!U80+Սյունիք!U80+Շիրակ!U80+Շենգավիթ!U80+Մալաթիա!U80+կենտրոն!U80+Գեղարք!U80+Էրեբունի!U80+Ավան!U80+Արմավիր!U80+Արագածոտն!U80+Արաբկիր!U80+Աջափնյակ!U80)</f>
        <v>50</v>
      </c>
      <c r="V80" s="88">
        <f>SUM(Հարավ.քաղ!V80+Հյուսիս.քաղ!V80+'Երևանի քաղ'!V80+Արարատ!V80+Կոտայք!V80+Տավուշ!V80+լոռի!V80+Սյունիք!V80+Շիրակ!V80+Շենգավիթ!V80+Մալաթիա!V80+կենտրոն!V80+Գեղարք!V80+Էրեբունի!V80+Ավան!V80+Արմավիր!V80+Արագածոտն!V80+Արաբկիր!V80+Աջափնյակ!V80)</f>
        <v>63</v>
      </c>
      <c r="W80" s="88">
        <f>SUM(Հարավ.քաղ!W80+Հյուսիս.քաղ!W80+'Երևանի քաղ'!W80+Արարատ!W80+Կոտայք!W80+Տավուշ!W80+լոռի!W80+Սյունիք!W80+Շիրակ!W80+Շենգավիթ!W80+Մալաթիա!W80+կենտրոն!W80+Գեղարք!W80+Էրեբունի!W80+Ավան!W80+Արմավիր!W80+Արագածոտն!W80+Արաբկիր!W80+Աջափնյակ!W80)</f>
        <v>0</v>
      </c>
      <c r="X80" s="88">
        <f>SUM(Հարավ.քաղ!X80+Հյուսիս.քաղ!X80+'Երևանի քաղ'!X80+Արարատ!X80+Կոտայք!X80+Տավուշ!X80+լոռի!X80+Սյունիք!X80+Շիրակ!X80+Շենգավիթ!X80+Մալաթիա!X80+կենտրոն!X80+Գեղարք!X80+Էրեբունի!X80+Ավան!X80+Արմավիր!X80+Արագածոտն!X80+Արաբկիր!X80+Աջափնյակ!X80)</f>
        <v>0</v>
      </c>
      <c r="Y80" s="90">
        <f t="shared" si="1"/>
        <v>38</v>
      </c>
      <c r="Z80" s="88">
        <f>SUM(Հարավ.քաղ!Z80+Հյուսիս.քաղ!Z80+'Երևանի քաղ'!Z80+Արարատ!Z80+Կոտայք!Z80+Տավուշ!Z80+լոռի!Z80+Սյունիք!Z80+Շիրակ!Z80+Շենգավիթ!Z80+Մալաթիա!Z80+կենտրոն!Z80+Գեղարք!Z80+Էրեբունի!Z80+Ավան!Z80+Արմավիր!Z80+Արագածոտն!Z80+Արաբկիր!Z80+Աջափնյակ!Z80)</f>
        <v>0</v>
      </c>
    </row>
    <row r="81" spans="1:26" s="84" customFormat="1">
      <c r="A81" s="86" t="s">
        <v>148</v>
      </c>
      <c r="B81" s="677" t="s">
        <v>149</v>
      </c>
      <c r="C81" s="680"/>
      <c r="D81" s="681"/>
      <c r="E81" s="88">
        <f>SUM(Հարավ.քաղ!E81+Հյուսիս.քաղ!E81+'Երևանի քաղ'!E81+Արարատ!E81+Կոտայք!E81+Տավուշ!E81+լոռի!E81+Սյունիք!E81+Շիրակ!E81+Շենգավիթ!E81+Մալաթիա!E81+կենտրոն!E81+Գեղարք!E81+Էրեբունի!E81+Ավան!E81+Արմավիր!E81+Արագածոտն!E81+Արաբկիր!E81+Աջափնյակ!E81)</f>
        <v>1</v>
      </c>
      <c r="F81" s="88">
        <f>SUM(Հարավ.քաղ!F81+Հյուսիս.քաղ!F81+'Երևանի քաղ'!F81+Արարատ!F81+Կոտայք!F81+Տավուշ!F81+լոռի!F81+Սյունիք!F81+Շիրակ!F81+Շենգավիթ!F81+Մալաթիա!F81+կենտրոն!F81+Գեղարք!F81+Էրեբունի!F81+Ավան!F81+Արմավիր!F81+Արագածոտն!F81+Արաբկիր!F81+Աջափնյակ!F81)</f>
        <v>1</v>
      </c>
      <c r="G81" s="88">
        <f>SUM(Հարավ.քաղ!G81+Հյուսիս.քաղ!G81+'Երևանի քաղ'!G81+Արարատ!G81+Կոտայք!G81+Տավուշ!G81+լոռի!G81+Սյունիք!G81+Շիրակ!G81+Շենգավիթ!G81+Մալաթիա!G81+կենտրոն!G81+Գեղարք!G81+Էրեբունի!G81+Ավան!G81+Արմավիր!G81+Արագածոտն!G81+Արաբկիր!G81+Աջափնյակ!G81)</f>
        <v>1</v>
      </c>
      <c r="H81" s="88">
        <f>SUM(Հարավ.քաղ!H81+Հյուսիս.քաղ!H81+'Երևանի քաղ'!H81+Արարատ!H81+Կոտայք!H81+Տավուշ!H81+լոռի!H81+Սյունիք!H81+Շիրակ!H81+Շենգավիթ!H81+Մալաթիա!H81+կենտրոն!H81+Գեղարք!H81+Էրեբունի!H81+Ավան!H81+Արմավիր!H81+Արագածոտն!H81+Արաբկիր!H81+Աջափնյակ!H81)</f>
        <v>0</v>
      </c>
      <c r="I81" s="88">
        <f>SUM(Հարավ.քաղ!I81+Հյուսիս.քաղ!I81+'Երևանի քաղ'!I81+Արարատ!I81+Կոտայք!I81+Տավուշ!I81+լոռի!I81+Սյունիք!I81+Շիրակ!I81+Շենգավիթ!I81+Մալաթիա!I81+կենտրոն!I81+Գեղարք!I81+Էրեբունի!I81+Ավան!I81+Արմավիր!I81+Արագածոտն!I81+Արաբկիր!I81+Աջափնյակ!I81)</f>
        <v>0</v>
      </c>
      <c r="J81" s="90">
        <f t="shared" si="4"/>
        <v>1</v>
      </c>
      <c r="K81" s="88">
        <f>SUM(Հարավ.քաղ!K81+Հյուսիս.քաղ!K81+'Երևանի քաղ'!K81+Արարատ!K81+Կոտայք!K81+Տավուշ!K81+լոռի!K81+Սյունիք!K81+Շիրակ!K81+Շենգավիթ!K81+Մալաթիա!K81+կենտրոն!K81+Գեղարք!K81+Էրեբունի!K81+Ավան!K81+Արմավիր!K81+Արագածոտն!K81+Արաբկիր!K81+Աջափնյակ!K81)</f>
        <v>1</v>
      </c>
      <c r="L81" s="88">
        <f>SUM(Հարավ.քաղ!L81+Հյուսիս.քաղ!L81+'Երևանի քաղ'!L81+Արարատ!L81+Կոտայք!L81+Տավուշ!L81+լոռի!L81+Սյունիք!L81+Շիրակ!L81+Շենգավիթ!L81+Մալաթիա!L81+կենտրոն!L81+Գեղարք!L81+Էրեբունի!L81+Ավան!L81+Արմավիր!L81+Արագածոտն!L81+Արաբկիր!L81+Աջափնյակ!L81)</f>
        <v>0</v>
      </c>
      <c r="M81" s="88">
        <f>SUM(Հարավ.քաղ!M81+Հյուսիս.քաղ!M81+'Երևանի քաղ'!M81+Արարատ!M81+Կոտայք!M81+Տավուշ!M81+լոռի!M81+Սյունիք!M81+Շիրակ!M81+Շենգավիթ!M81+Մալաթիա!M81+կենտրոն!M81+Գեղարք!M81+Էրեբունի!M81+Ավան!M81+Արմավիր!M81+Արագածոտն!M81+Արաբկիր!M81+Աջափնյակ!M81)</f>
        <v>0</v>
      </c>
      <c r="N81" s="90">
        <f t="shared" si="5"/>
        <v>0</v>
      </c>
      <c r="O81" s="88">
        <f>SUM(Հարավ.քաղ!O81+Հյուսիս.քաղ!O81+'Երևանի քաղ'!O81+Արարատ!O81+Կոտայք!O81+Տավուշ!O81+լոռի!O81+Սյունիք!O81+Շիրակ!O81+Շենգավիթ!O81+Մալաթիա!O81+կենտրոն!O81+Գեղարք!O81+Էրեբունի!O81+Ավան!O81+Արմավիր!O81+Արագածոտն!O81+Արաբկիր!O81+Աջափնյակ!O81)</f>
        <v>0</v>
      </c>
      <c r="P81" s="88">
        <f>SUM(Հարավ.քաղ!P81+Հյուսիս.քաղ!P81+'Երևանի քաղ'!P81+Արարատ!P81+Կոտայք!P81+Տավուշ!P81+լոռի!P81+Սյունիք!P81+Շիրակ!P81+Շենգավիթ!P81+Մալաթիա!P81+կենտրոն!P81+Գեղարք!P81+Էրեբունի!P81+Ավան!P81+Արմավիր!P81+Արագածոտն!P81+Արաբկիր!P81+Աջափնյակ!P81)</f>
        <v>0</v>
      </c>
      <c r="Q81" s="88">
        <f>SUM(Հարավ.քաղ!Q81+Հյուսիս.քաղ!Q81+'Երևանի քաղ'!Q81+Արարատ!Q81+Կոտայք!Q81+Տավուշ!Q81+լոռի!Q81+Սյունիք!Q81+Շիրակ!Q81+Շենգավիթ!Q81+Մալաթիա!Q81+կենտրոն!Q81+Գեղարք!Q81+Էրեբունի!Q81+Ավան!Q81+Արմավիր!Q81+Արագածոտն!Q81+Արաբկիր!Q81+Աջափնյակ!Q81)</f>
        <v>0</v>
      </c>
      <c r="R81" s="88">
        <f>SUM(Հարավ.քաղ!R81+Հյուսիս.քաղ!R81+'Երևանի քաղ'!R81+Արարատ!R81+Կոտայք!R81+Տավուշ!R81+լոռի!R81+Սյունիք!R81+Շիրակ!R81+Շենգավիթ!R81+Մալաթիա!R81+կենտրոն!R81+Գեղարք!R81+Էրեբունի!R81+Ավան!R81+Արմավիր!R81+Արագածոտն!R81+Արաբկիր!R81+Աջափնյակ!R81)</f>
        <v>0</v>
      </c>
      <c r="S81" s="90">
        <f t="shared" si="6"/>
        <v>1</v>
      </c>
      <c r="T81" s="88">
        <f>SUM(Հարավ.քաղ!T81+Հյուսիս.քաղ!T81+'Երևանի քաղ'!T81+Արարատ!T81+Կոտայք!T81+Տավուշ!T81+լոռի!T81+Սյունիք!T81+Շիրակ!T81+Շենգավիթ!T81+Մալաթիա!T81+կենտրոն!T81+Գեղարք!T81+Էրեբունի!T81+Ավան!T81+Արմավիր!T81+Արագածոտն!T81+Արաբկիր!T81+Աջափնյակ!T81)</f>
        <v>0</v>
      </c>
      <c r="U81" s="88">
        <f>SUM(Հարավ.քաղ!U81+Հյուսիս.քաղ!U81+'Երևանի քաղ'!U81+Արարատ!U81+Կոտայք!U81+Տավուշ!U81+լոռի!U81+Սյունիք!U81+Շիրակ!U81+Շենգավիթ!U81+Մալաթիա!U81+կենտրոն!U81+Գեղարք!U81+Էրեբունի!U81+Ավան!U81+Արմավիր!U81+Արագածոտն!U81+Արաբկիր!U81+Աջափնյակ!U81)</f>
        <v>1</v>
      </c>
      <c r="V81" s="88">
        <f>SUM(Հարավ.քաղ!V81+Հյուսիս.քաղ!V81+'Երևանի քաղ'!V81+Արարատ!V81+Կոտայք!V81+Տավուշ!V81+լոռի!V81+Սյունիք!V81+Շիրակ!V81+Շենգավիթ!V81+Մալաթիա!V81+կենտրոն!V81+Գեղարք!V81+Էրեբունի!V81+Ավան!V81+Արմավիր!V81+Արագածոտն!V81+Արաբկիր!V81+Աջափնյակ!V81)</f>
        <v>0</v>
      </c>
      <c r="W81" s="88">
        <f>SUM(Հարավ.քաղ!W81+Հյուսիս.քաղ!W81+'Երևանի քաղ'!W81+Արարատ!W81+Կոտայք!W81+Տավուշ!W81+լոռի!W81+Սյունիք!W81+Շիրակ!W81+Շենգավիթ!W81+Մալաթիա!W81+կենտրոն!W81+Գեղարք!W81+Էրեբունի!W81+Ավան!W81+Արմավիր!W81+Արագածոտն!W81+Արաբկիր!W81+Աջափնյակ!W81)</f>
        <v>0</v>
      </c>
      <c r="X81" s="88">
        <f>SUM(Հարավ.քաղ!X81+Հյուսիս.քաղ!X81+'Երևանի քաղ'!X81+Արարատ!X81+Կոտայք!X81+Տավուշ!X81+լոռի!X81+Սյունիք!X81+Շիրակ!X81+Շենգավիթ!X81+Մալաթիա!X81+կենտրոն!X81+Գեղարք!X81+Էրեբունի!X81+Ավան!X81+Արմավիր!X81+Արագածոտն!X81+Արաբկիր!X81+Աջափնյակ!X81)</f>
        <v>0</v>
      </c>
      <c r="Y81" s="90">
        <f t="shared" si="1"/>
        <v>1</v>
      </c>
      <c r="Z81" s="88">
        <f>SUM(Հարավ.քաղ!Z81+Հյուսիս.քաղ!Z81+'Երևանի քաղ'!Z81+Արարատ!Z81+Կոտայք!Z81+Տավուշ!Z81+լոռի!Z81+Սյունիք!Z81+Շիրակ!Z81+Շենգավիթ!Z81+Մալաթիա!Z81+կենտրոն!Z81+Գեղարք!Z81+Էրեբունի!Z81+Ավան!Z81+Արմավիր!Z81+Արագածոտն!Z81+Արաբկիր!Z81+Աջափնյակ!Z81)</f>
        <v>0</v>
      </c>
    </row>
    <row r="82" spans="1:26" s="84" customFormat="1">
      <c r="A82" s="86" t="s">
        <v>150</v>
      </c>
      <c r="B82" s="677" t="s">
        <v>151</v>
      </c>
      <c r="C82" s="680"/>
      <c r="D82" s="681"/>
      <c r="E82" s="88">
        <f>SUM(Հարավ.քաղ!E82+Հյուսիս.քաղ!E82+'Երևանի քաղ'!E82+Արարատ!E82+Կոտայք!E82+Տավուշ!E82+լոռի!E82+Սյունիք!E82+Շիրակ!E82+Շենգավիթ!E82+Մալաթիա!E82+կենտրոն!E82+Գեղարք!E82+Էրեբունի!E82+Ավան!E82+Արմավիր!E82+Արագածոտն!E82+Արաբկիր!E82+Աջափնյակ!E82)</f>
        <v>1</v>
      </c>
      <c r="F82" s="88">
        <f>SUM(Հարավ.քաղ!F82+Հյուսիս.քաղ!F82+'Երևանի քաղ'!F82+Արարատ!F82+Կոտայք!F82+Տավուշ!F82+լոռի!F82+Սյունիք!F82+Շիրակ!F82+Շենգավիթ!F82+Մալաթիա!F82+կենտրոն!F82+Գեղարք!F82+Էրեբունի!F82+Ավան!F82+Արմավիր!F82+Արագածոտն!F82+Արաբկիր!F82+Աջափնյակ!F82)</f>
        <v>8</v>
      </c>
      <c r="G82" s="88">
        <f>SUM(Հարավ.քաղ!G82+Հյուսիս.քաղ!G82+'Երևանի քաղ'!G82+Արարատ!G82+Կոտայք!G82+Տավուշ!G82+լոռի!G82+Սյունիք!G82+Շիրակ!G82+Շենգավիթ!G82+Մալաթիա!G82+կենտրոն!G82+Գեղարք!G82+Էրեբունի!G82+Ավան!G82+Արմավիր!G82+Արագածոտն!G82+Արաբկիր!G82+Աջափնյակ!G82)</f>
        <v>7</v>
      </c>
      <c r="H82" s="88">
        <f>SUM(Հարավ.քաղ!H82+Հյուսիս.քաղ!H82+'Երևանի քաղ'!H82+Արարատ!H82+Կոտայք!H82+Տավուշ!H82+լոռի!H82+Սյունիք!H82+Շիրակ!H82+Շենգավիթ!H82+Մալաթիա!H82+կենտրոն!H82+Գեղարք!H82+Էրեբունի!H82+Ավան!H82+Արմավիր!H82+Արագածոտն!H82+Արաբկիր!H82+Աջափնյակ!H82)</f>
        <v>1</v>
      </c>
      <c r="I82" s="88">
        <f>SUM(Հարավ.քաղ!I82+Հյուսիս.քաղ!I82+'Երևանի քաղ'!I82+Արարատ!I82+Կոտայք!I82+Տավուշ!I82+լոռի!I82+Սյունիք!I82+Շիրակ!I82+Շենգավիթ!I82+Մալաթիա!I82+կենտրոն!I82+Գեղարք!I82+Էրեբունի!I82+Ավան!I82+Արմավիր!I82+Արագածոտն!I82+Արաբկիր!I82+Աջափնյակ!I82)</f>
        <v>0</v>
      </c>
      <c r="J82" s="90">
        <f t="shared" si="4"/>
        <v>6</v>
      </c>
      <c r="K82" s="88">
        <f>SUM(Հարավ.քաղ!K82+Հյուսիս.քաղ!K82+'Երևանի քաղ'!K82+Արարատ!K82+Կոտայք!K82+Տավուշ!K82+լոռի!K82+Սյունիք!K82+Շիրակ!K82+Շենգավիթ!K82+Մալաթիա!K82+կենտրոն!K82+Գեղարք!K82+Էրեբունի!K82+Ավան!K82+Արմավիր!K82+Արագածոտն!K82+Արաբկիր!K82+Աջափնյակ!K82)</f>
        <v>3</v>
      </c>
      <c r="L82" s="88">
        <f>SUM(Հարավ.քաղ!L82+Հյուսիս.քաղ!L82+'Երևանի քաղ'!L82+Արարատ!L82+Կոտայք!L82+Տավուշ!L82+լոռի!L82+Սյունիք!L82+Շիրակ!L82+Շենգավիթ!L82+Մալաթիա!L82+կենտրոն!L82+Գեղարք!L82+Էրեբունի!L82+Ավան!L82+Արմավիր!L82+Արագածոտն!L82+Արաբկիր!L82+Աջափնյակ!L82)</f>
        <v>2</v>
      </c>
      <c r="M82" s="88">
        <f>SUM(Հարավ.քաղ!M82+Հյուսիս.քաղ!M82+'Երևանի քաղ'!M82+Արարատ!M82+Կոտայք!M82+Տավուշ!M82+լոռի!M82+Սյունիք!M82+Շիրակ!M82+Շենգավիթ!M82+Մալաթիա!M82+կենտրոն!M82+Գեղարք!M82+Էրեբունի!M82+Ավան!M82+Արմավիր!M82+Արագածոտն!M82+Արաբկիր!M82+Աջափնյակ!M82)</f>
        <v>0</v>
      </c>
      <c r="N82" s="90">
        <f t="shared" si="5"/>
        <v>1</v>
      </c>
      <c r="O82" s="88">
        <f>SUM(Հարավ.քաղ!O82+Հյուսիս.քաղ!O82+'Երևանի քաղ'!O82+Արարատ!O82+Կոտայք!O82+Տավուշ!O82+լոռի!O82+Սյունիք!O82+Շիրակ!O82+Շենգավիթ!O82+Մալաթիա!O82+կենտրոն!O82+Գեղարք!O82+Էրեբունի!O82+Ավան!O82+Արմավիր!O82+Արագածոտն!O82+Արաբկիր!O82+Աջափնյակ!O82)</f>
        <v>1</v>
      </c>
      <c r="P82" s="88">
        <f>SUM(Հարավ.քաղ!P82+Հյուսիս.քաղ!P82+'Երևանի քաղ'!P82+Արարատ!P82+Կոտայք!P82+Տավուշ!P82+լոռի!P82+Սյունիք!P82+Շիրակ!P82+Շենգավիթ!P82+Մալաթիա!P82+կենտրոն!P82+Գեղարք!P82+Էրեբունի!P82+Ավան!P82+Արմավիր!P82+Արագածոտն!P82+Արաբկիր!P82+Աջափնյակ!P82)</f>
        <v>0</v>
      </c>
      <c r="Q82" s="88">
        <f>SUM(Հարավ.քաղ!Q82+Հյուսիս.քաղ!Q82+'Երևանի քաղ'!Q82+Արարատ!Q82+Կոտայք!Q82+Տավուշ!Q82+լոռի!Q82+Սյունիք!Q82+Շիրակ!Q82+Շենգավիթ!Q82+Մալաթիա!Q82+կենտրոն!Q82+Գեղարք!Q82+Էրեբունի!Q82+Ավան!Q82+Արմավիր!Q82+Արագածոտն!Q82+Արաբկիր!Q82+Աջափնյակ!Q82)</f>
        <v>0</v>
      </c>
      <c r="R82" s="88">
        <f>SUM(Հարավ.քաղ!R82+Հյուսիս.քաղ!R82+'Երևանի քաղ'!R82+Արարատ!R82+Կոտայք!R82+Տավուշ!R82+լոռի!R82+Սյունիք!R82+Շիրակ!R82+Շենգավիթ!R82+Մալաթիա!R82+կենտրոն!R82+Գեղարք!R82+Էրեբունի!R82+Ավան!R82+Արմավիր!R82+Արագածոտն!R82+Արաբկիր!R82+Աջափնյակ!R82)</f>
        <v>0</v>
      </c>
      <c r="S82" s="90">
        <f t="shared" si="6"/>
        <v>6</v>
      </c>
      <c r="T82" s="88">
        <f>SUM(Հարավ.քաղ!T82+Հյուսիս.քաղ!T82+'Երևանի քաղ'!T82+Արարատ!T82+Կոտայք!T82+Տավուշ!T82+լոռի!T82+Սյունիք!T82+Շիրակ!T82+Շենգավիթ!T82+Մալաթիա!T82+կենտրոն!T82+Գեղարք!T82+Էրեբունի!T82+Ավան!T82+Արմավիր!T82+Արագածոտն!T82+Արաբկիր!T82+Աջափնյակ!T82)</f>
        <v>0</v>
      </c>
      <c r="U82" s="88">
        <f>SUM(Հարավ.քաղ!U82+Հյուսիս.քաղ!U82+'Երևանի քաղ'!U82+Արարատ!U82+Կոտայք!U82+Տավուշ!U82+լոռի!U82+Սյունիք!U82+Շիրակ!U82+Շենգավիթ!U82+Մալաթիա!U82+կենտրոն!U82+Գեղարք!U82+Էրեբունի!U82+Ավան!U82+Արմավիր!U82+Արագածոտն!U82+Արաբկիր!U82+Աջափնյակ!U82)</f>
        <v>5</v>
      </c>
      <c r="V82" s="88">
        <f>SUM(Հարավ.քաղ!V82+Հյուսիս.քաղ!V82+'Երևանի քաղ'!V82+Արարատ!V82+Կոտայք!V82+Տավուշ!V82+լոռի!V82+Սյունիք!V82+Շիրակ!V82+Շենգավիթ!V82+Մալաթիա!V82+կենտրոն!V82+Գեղարք!V82+Էրեբունի!V82+Ավան!V82+Արմավիր!V82+Արագածոտն!V82+Արաբկիր!V82+Աջափնյակ!V82)</f>
        <v>0</v>
      </c>
      <c r="W82" s="88">
        <f>SUM(Հարավ.քաղ!W82+Հյուսիս.քաղ!W82+'Երևանի քաղ'!W82+Արարատ!W82+Կոտայք!W82+Տավուշ!W82+լոռի!W82+Սյունիք!W82+Շիրակ!W82+Շենգավիթ!W82+Մալաթիա!W82+կենտրոն!W82+Գեղարք!W82+Էրեբունի!W82+Ավան!W82+Արմավիր!W82+Արագածոտն!W82+Արաբկիր!W82+Աջափնյակ!W82)</f>
        <v>0</v>
      </c>
      <c r="X82" s="88">
        <f>SUM(Հարավ.քաղ!X82+Հյուսիս.քաղ!X82+'Երևանի քաղ'!X82+Արարատ!X82+Կոտայք!X82+Տավուշ!X82+լոռի!X82+Սյունիք!X82+Շիրակ!X82+Շենգավիթ!X82+Մալաթիա!X82+կենտրոն!X82+Գեղարք!X82+Էրեբունի!X82+Ավան!X82+Արմավիր!X82+Արագածոտն!X82+Արաբկիր!X82+Աջափնյակ!X82)</f>
        <v>0</v>
      </c>
      <c r="Y82" s="90">
        <f t="shared" si="1"/>
        <v>2</v>
      </c>
      <c r="Z82" s="88">
        <f>SUM(Հարավ.քաղ!Z82+Հյուսիս.քաղ!Z82+'Երևանի քաղ'!Z82+Արարատ!Z82+Կոտայք!Z82+Տավուշ!Z82+լոռի!Z82+Սյունիք!Z82+Շիրակ!Z82+Շենգավիթ!Z82+Մալաթիա!Z82+կենտրոն!Z82+Գեղարք!Z82+Էրեբունի!Z82+Ավան!Z82+Արմավիր!Z82+Արագածոտն!Z82+Արաբկիր!Z82+Աջափնյակ!Z82)</f>
        <v>1</v>
      </c>
    </row>
    <row r="83" spans="1:26" s="84" customFormat="1">
      <c r="A83" s="86" t="s">
        <v>152</v>
      </c>
      <c r="B83" s="677" t="s">
        <v>153</v>
      </c>
      <c r="C83" s="680"/>
      <c r="D83" s="681"/>
      <c r="E83" s="88">
        <f>SUM(Հարավ.քաղ!E83+Հյուսիս.քաղ!E83+'Երևանի քաղ'!E83+Արարատ!E83+Կոտայք!E83+Տավուշ!E83+լոռի!E83+Սյունիք!E83+Շիրակ!E83+Շենգավիթ!E83+Մալաթիա!E83+կենտրոն!E83+Գեղարք!E83+Էրեբունի!E83+Ավան!E83+Արմավիր!E83+Արագածոտն!E83+Արաբկիր!E83+Աջափնյակ!E83)</f>
        <v>74</v>
      </c>
      <c r="F83" s="88">
        <f>SUM(Հարավ.քաղ!F83+Հյուսիս.քաղ!F83+'Երևանի քաղ'!F83+Արարատ!F83+Կոտայք!F83+Տավուշ!F83+լոռի!F83+Սյունիք!F83+Շիրակ!F83+Շենգավիթ!F83+Մալաթիա!F83+կենտրոն!F83+Գեղարք!F83+Էրեբունի!F83+Ավան!F83+Արմավիր!F83+Արագածոտն!F83+Արաբկիր!F83+Աջափնյակ!F83)</f>
        <v>273</v>
      </c>
      <c r="G83" s="88">
        <f>SUM(Հարավ.քաղ!G83+Հյուսիս.քաղ!G83+'Երևանի քաղ'!G83+Արարատ!G83+Կոտայք!G83+Տավուշ!G83+լոռի!G83+Սյունիք!G83+Շիրակ!G83+Շենգավիթ!G83+Մալաթիա!G83+կենտրոն!G83+Գեղարք!G83+Էրեբունի!G83+Ավան!G83+Արմավիր!G83+Արագածոտն!G83+Արաբկիր!G83+Աջափնյակ!G83)</f>
        <v>230</v>
      </c>
      <c r="H83" s="88">
        <f>SUM(Հարավ.քաղ!H83+Հյուսիս.քաղ!H83+'Երևանի քաղ'!H83+Արարատ!H83+Կոտայք!H83+Տավուշ!H83+լոռի!H83+Սյունիք!H83+Շիրակ!H83+Շենգավիթ!H83+Մալաթիա!H83+կենտրոն!H83+Գեղարք!H83+Էրեբունի!H83+Ավան!H83+Արմավիր!H83+Արագածոտն!H83+Արաբկիր!H83+Աջափնյակ!H83)</f>
        <v>38</v>
      </c>
      <c r="I83" s="88">
        <f>SUM(Հարավ.քաղ!I83+Հյուսիս.քաղ!I83+'Երևանի քաղ'!I83+Արարատ!I83+Կոտայք!I83+Տավուշ!I83+լոռի!I83+Սյունիք!I83+Շիրակ!I83+Շենգավիթ!I83+Մալաթիա!I83+կենտրոն!I83+Գեղարք!I83+Էրեբունի!I83+Ավան!I83+Արմավիր!I83+Արագածոտն!I83+Արաբկիր!I83+Աջափնյակ!I83)</f>
        <v>5</v>
      </c>
      <c r="J83" s="90">
        <f t="shared" si="4"/>
        <v>208</v>
      </c>
      <c r="K83" s="88">
        <f>SUM(Հարավ.քաղ!K83+Հյուսիս.քաղ!K83+'Երևանի քաղ'!K83+Արարատ!K83+Կոտայք!K83+Տավուշ!K83+լոռի!K83+Սյունիք!K83+Շիրակ!K83+Շենգավիթ!K83+Մալաթիա!K83+կենտրոն!K83+Գեղարք!K83+Էրեբունի!K83+Ավան!K83+Արմավիր!K83+Արագածոտն!K83+Արաբկիր!K83+Աջափնյակ!K83)</f>
        <v>135</v>
      </c>
      <c r="L83" s="88">
        <f>SUM(Հարավ.քաղ!L83+Հյուսիս.քաղ!L83+'Երևանի քաղ'!L83+Արարատ!L83+Կոտայք!L83+Տավուշ!L83+լոռի!L83+Սյունիք!L83+Շիրակ!L83+Շենգավիթ!L83+Մալաթիա!L83+կենտրոն!L83+Գեղարք!L83+Էրեբունի!L83+Ավան!L83+Արմավիր!L83+Արագածոտն!L83+Արաբկիր!L83+Աջափնյակ!L83)</f>
        <v>19</v>
      </c>
      <c r="M83" s="88">
        <f>SUM(Հարավ.քաղ!M83+Հյուսիս.քաղ!M83+'Երևանի քաղ'!M83+Արարատ!M83+Կոտայք!M83+Տավուշ!M83+լոռի!M83+Սյունիք!M83+Շիրակ!M83+Շենգավիթ!M83+Մալաթիա!M83+կենտրոն!M83+Գեղարք!M83+Էրեբունի!M83+Ավան!M83+Արմավիր!M83+Արագածոտն!M83+Արաբկիր!M83+Աջափնյակ!M83)</f>
        <v>14</v>
      </c>
      <c r="N83" s="90">
        <f t="shared" si="5"/>
        <v>40</v>
      </c>
      <c r="O83" s="88">
        <f>SUM(Հարավ.քաղ!O83+Հյուսիս.քաղ!O83+'Երևանի քաղ'!O83+Արարատ!O83+Կոտայք!O83+Տավուշ!O83+լոռի!O83+Սյունիք!O83+Շիրակ!O83+Շենգավիթ!O83+Մալաթիա!O83+կենտրոն!O83+Գեղարք!O83+Էրեբունի!O83+Ավան!O83+Արմավիր!O83+Արագածոտն!O83+Արաբկիր!O83+Աջափնյակ!O83)</f>
        <v>8</v>
      </c>
      <c r="P83" s="88">
        <f>SUM(Հարավ.քաղ!P83+Հյուսիս.քաղ!P83+'Երևանի քաղ'!P83+Արարատ!P83+Կոտայք!P83+Տավուշ!P83+լոռի!P83+Սյունիք!P83+Շիրակ!P83+Շենգավիթ!P83+Մալաթիա!P83+կենտրոն!P83+Գեղարք!P83+Էրեբունի!P83+Ավան!P83+Արմավիր!P83+Արագածոտն!P83+Արաբկիր!P83+Աջափնյակ!P83)</f>
        <v>22</v>
      </c>
      <c r="Q83" s="88">
        <f>SUM(Հարավ.քաղ!Q83+Հյուսիս.քաղ!Q83+'Երևանի քաղ'!Q83+Արարատ!Q83+Կոտայք!Q83+Տավուշ!Q83+լոռի!Q83+Սյունիք!Q83+Շիրակ!Q83+Շենգավիթ!Q83+Մալաթիա!Q83+կենտրոն!Q83+Գեղարք!Q83+Էրեբունի!Q83+Ավան!Q83+Արմավիր!Q83+Արագածոտն!Q83+Արաբկիր!Q83+Աջափնյակ!Q83)</f>
        <v>10</v>
      </c>
      <c r="R83" s="88">
        <f>SUM(Հարավ.քաղ!R83+Հյուսիս.քաղ!R83+'Երևանի քաղ'!R83+Արարատ!R83+Կոտայք!R83+Տավուշ!R83+լոռի!R83+Սյունիք!R83+Շիրակ!R83+Շենգավիթ!R83+Մալաթիա!R83+կենտրոն!R83+Գեղարք!R83+Էրեբունի!R83+Ավան!R83+Արմավիր!R83+Արագածոտն!R83+Արաբկիր!R83+Աջափնյակ!R83)</f>
        <v>1</v>
      </c>
      <c r="S83" s="90">
        <f t="shared" si="6"/>
        <v>209</v>
      </c>
      <c r="T83" s="88">
        <f>SUM(Հարավ.քաղ!T83+Հյուսիս.քաղ!T83+'Երևանի քաղ'!T83+Արարատ!T83+Կոտայք!T83+Տավուշ!T83+լոռի!T83+Սյունիք!T83+Շիրակ!T83+Շենգավիթ!T83+Մալաթիա!T83+կենտրոն!T83+Գեղարք!T83+Էրեբունի!T83+Ավան!T83+Արմավիր!T83+Արագածոտն!T83+Արաբկիր!T83+Աջափնյակ!T83)</f>
        <v>5</v>
      </c>
      <c r="U83" s="88">
        <f>SUM(Հարավ.քաղ!U83+Հյուսիս.քաղ!U83+'Երևանի քաղ'!U83+Արարատ!U83+Կոտայք!U83+Տավուշ!U83+լոռի!U83+Սյունիք!U83+Շիրակ!U83+Շենգավիթ!U83+Մալաթիա!U83+կենտրոն!U83+Գեղարք!U83+Էրեբունի!U83+Ավան!U83+Արմավիր!U83+Արագածոտն!U83+Արաբկիր!U83+Աջափնյակ!U83)</f>
        <v>142</v>
      </c>
      <c r="V83" s="88">
        <f>SUM(Հարավ.քաղ!V83+Հյուսիս.քաղ!V83+'Երևանի քաղ'!V83+Արարատ!V83+Կոտայք!V83+Տավուշ!V83+լոռի!V83+Սյունիք!V83+Շիրակ!V83+Շենգավիթ!V83+Մալաթիա!V83+կենտրոն!V83+Գեղարք!V83+Էրեբունի!V83+Ավան!V83+Արմավիր!V83+Արագածոտն!V83+Արաբկիր!V83+Աջափնյակ!V83)</f>
        <v>17</v>
      </c>
      <c r="W83" s="88">
        <f>SUM(Հարավ.քաղ!W83+Հյուսիս.քաղ!W83+'Երևանի քաղ'!W83+Արարատ!W83+Կոտայք!W83+Տավուշ!W83+լոռի!W83+Սյունիք!W83+Շիրակ!W83+Շենգավիթ!W83+Մալաթիա!W83+կենտրոն!W83+Գեղարք!W83+Էրեբունի!W83+Ավան!W83+Արմավիր!W83+Արագածոտն!W83+Արաբկիր!W83+Աջափնյակ!W83)</f>
        <v>0</v>
      </c>
      <c r="X83" s="88">
        <f>SUM(Հարավ.քաղ!X83+Հյուսիս.քաղ!X83+'Երևանի քաղ'!X83+Արարատ!X83+Կոտայք!X83+Տավուշ!X83+լոռի!X83+Սյունիք!X83+Շիրակ!X83+Շենգավիթ!X83+Մալաթիա!X83+կենտրոն!X83+Գեղարք!X83+Էրեբունի!X83+Ավան!X83+Արմավիր!X83+Արագածոտն!X83+Արաբկիր!X83+Աջափնյակ!X83)</f>
        <v>2</v>
      </c>
      <c r="Y83" s="90">
        <f t="shared" si="1"/>
        <v>90</v>
      </c>
      <c r="Z83" s="88">
        <f>SUM(Հարավ.քաղ!Z83+Հյուսիս.քաղ!Z83+'Երևանի քաղ'!Z83+Արարատ!Z83+Կոտայք!Z83+Տավուշ!Z83+լոռի!Z83+Սյունիք!Z83+Շիրակ!Z83+Շենգավիթ!Z83+Մալաթիա!Z83+կենտրոն!Z83+Գեղարք!Z83+Էրեբունի!Z83+Ավան!Z83+Արմավիր!Z83+Արագածոտն!Z83+Արաբկիր!Z83+Աջափնյակ!Z83)</f>
        <v>5</v>
      </c>
    </row>
    <row r="84" spans="1:26" s="84" customFormat="1">
      <c r="A84" s="86" t="s">
        <v>154</v>
      </c>
      <c r="B84" s="665" t="s">
        <v>63</v>
      </c>
      <c r="C84" s="666"/>
      <c r="D84" s="667"/>
      <c r="E84" s="88">
        <f>SUM(Հարավ.քաղ!E84+Հյուսիս.քաղ!E84+'Երևանի քաղ'!E84+Արարատ!E84+Կոտայք!E84+Տավուշ!E84+լոռի!E84+Սյունիք!E84+Շիրակ!E84+Շենգավիթ!E84+Մալաթիա!E84+կենտրոն!E84+Գեղարք!E84+Էրեբունի!E84+Ավան!E84+Արմավիր!E84+Արագածոտն!E84+Արաբկիր!E84+Աջափնյակ!E84)</f>
        <v>19</v>
      </c>
      <c r="F84" s="88">
        <f>SUM(Հարավ.քաղ!F84+Հյուսիս.քաղ!F84+'Երևանի քաղ'!F84+Արարատ!F84+Կոտայք!F84+Տավուշ!F84+լոռի!F84+Սյունիք!F84+Շիրակ!F84+Շենգավիթ!F84+Մալաթիա!F84+կենտրոն!F84+Գեղարք!F84+Էրեբունի!F84+Ավան!F84+Արմավիր!F84+Արագածոտն!F84+Արաբկիր!F84+Աջափնյակ!F84)</f>
        <v>148</v>
      </c>
      <c r="G84" s="88">
        <f>SUM(Հարավ.քաղ!G84+Հյուսիս.քաղ!G84+'Երևանի քաղ'!G84+Արարատ!G84+Կոտայք!G84+Տավուշ!G84+լոռի!G84+Սյունիք!G84+Շիրակ!G84+Շենգավիթ!G84+Մալաթիա!G84+կենտրոն!G84+Գեղարք!G84+Էրեբունի!G84+Ավան!G84+Արմավիր!G84+Արագածոտն!G84+Արաբկիր!G84+Աջափնյակ!G84)</f>
        <v>128</v>
      </c>
      <c r="H84" s="88">
        <f>SUM(Հարավ.քաղ!H84+Հյուսիս.քաղ!H84+'Երևանի քաղ'!H84+Արարատ!H84+Կոտայք!H84+Տավուշ!H84+լոռի!H84+Սյունիք!H84+Շիրակ!H84+Շենգավիթ!H84+Մալաթիա!H84+կենտրոն!H84+Գեղարք!H84+Էրեբունի!H84+Ավան!H84+Արմավիր!H84+Արագածոտն!H84+Արաբկիր!H84+Աջափնյակ!H84)</f>
        <v>18</v>
      </c>
      <c r="I84" s="88">
        <f>SUM(Հարավ.քաղ!I84+Հյուսիս.քաղ!I84+'Երևանի քաղ'!I84+Արարատ!I84+Կոտայք!I84+Տավուշ!I84+լոռի!I84+Սյունիք!I84+Շիրակ!I84+Շենգավիթ!I84+Մալաթիա!I84+կենտրոն!I84+Գեղարք!I84+Էրեբունի!I84+Ավան!I84+Արմավիր!I84+Արագածոտն!I84+Արաբկիր!I84+Աջափնյակ!I84)</f>
        <v>2</v>
      </c>
      <c r="J84" s="90">
        <f t="shared" si="4"/>
        <v>119</v>
      </c>
      <c r="K84" s="88">
        <f>SUM(Հարավ.քաղ!K84+Հյուսիս.քաղ!K84+'Երևանի քաղ'!K84+Արարատ!K84+Կոտայք!K84+Տավուշ!K84+լոռի!K84+Սյունիք!K84+Շիրակ!K84+Շենգավիթ!K84+Մալաթիա!K84+կենտրոն!K84+Գեղարք!K84+Էրեբունի!K84+Ավան!K84+Արմավիր!K84+Արագածոտն!K84+Արաբկիր!K84+Աջափնյակ!K84)</f>
        <v>71</v>
      </c>
      <c r="L84" s="88">
        <f>SUM(Հարավ.քաղ!L84+Հյուսիս.քաղ!L84+'Երևանի քաղ'!L84+Արարատ!L84+Կոտայք!L84+Տավուշ!L84+լոռի!L84+Սյունիք!L84+Շիրակ!L84+Շենգավիթ!L84+Մալաթիա!L84+կենտրոն!L84+Գեղարք!L84+Էրեբունի!L84+Ավան!L84+Արմավիր!L84+Արագածոտն!L84+Արաբկիր!L84+Աջափնյակ!L84)</f>
        <v>12</v>
      </c>
      <c r="M84" s="88">
        <f>SUM(Հարավ.քաղ!M84+Հյուսիս.քաղ!M84+'Երևանի քաղ'!M84+Արարատ!M84+Կոտայք!M84+Տավուշ!M84+լոռի!M84+Սյունիք!M84+Շիրակ!M84+Շենգավիթ!M84+Մալաթիա!M84+կենտրոն!M84+Գեղարք!M84+Էրեբունի!M84+Ավան!M84+Արմավիր!M84+Արագածոտն!M84+Արաբկիր!M84+Աջափնյակ!M84)</f>
        <v>21</v>
      </c>
      <c r="N84" s="90">
        <f t="shared" si="5"/>
        <v>15</v>
      </c>
      <c r="O84" s="88">
        <f>SUM(Հարավ.քաղ!O84+Հյուսիս.քաղ!O84+'Երևանի քաղ'!O84+Արարատ!O84+Կոտայք!O84+Տավուշ!O84+լոռի!O84+Սյունիք!O84+Շիրակ!O84+Շենգավիթ!O84+Մալաթիա!O84+կենտրոն!O84+Գեղարք!O84+Էրեբունի!O84+Ավան!O84+Արմավիր!O84+Արագածոտն!O84+Արաբկիր!O84+Աջափնյակ!O84)</f>
        <v>0</v>
      </c>
      <c r="P84" s="88">
        <f>SUM(Հարավ.քաղ!P84+Հյուսիս.քաղ!P84+'Երևանի քաղ'!P84+Արարատ!P84+Կոտայք!P84+Տավուշ!P84+լոռի!P84+Սյունիք!P84+Շիրակ!P84+Շենգավիթ!P84+Մալաթիա!P84+կենտրոն!P84+Գեղարք!P84+Էրեբունի!P84+Ավան!P84+Արմավիր!P84+Արագածոտն!P84+Արաբկիր!P84+Աջափնյակ!P84)</f>
        <v>13</v>
      </c>
      <c r="Q84" s="88">
        <f>SUM(Հարավ.քաղ!Q84+Հյուսիս.քաղ!Q84+'Երևանի քաղ'!Q84+Արարատ!Q84+Կոտայք!Q84+Տավուշ!Q84+լոռի!Q84+Սյունիք!Q84+Շիրակ!Q84+Շենգավիթ!Q84+Մալաթիա!Q84+կենտրոն!Q84+Գեղարք!Q84+Էրեբունի!Q84+Ավան!Q84+Արմավիր!Q84+Արագածոտն!Q84+Արաբկիր!Q84+Աջափնյակ!Q84)</f>
        <v>2</v>
      </c>
      <c r="R84" s="88">
        <f>SUM(Հարավ.քաղ!R84+Հյուսիս.քաղ!R84+'Երևանի քաղ'!R84+Արարատ!R84+Կոտայք!R84+Տավուշ!R84+լոռի!R84+Սյունիք!R84+Շիրակ!R84+Շենգավիթ!R84+Մալաթիա!R84+կենտրոն!R84+Գեղարք!R84+Էրեբունի!R84+Ավան!R84+Արմավիր!R84+Արագածոտն!R84+Արաբկիր!R84+Աջափնյակ!R84)</f>
        <v>0</v>
      </c>
      <c r="S84" s="90">
        <f t="shared" si="6"/>
        <v>119</v>
      </c>
      <c r="T84" s="88">
        <f>SUM(Հարավ.քաղ!T84+Հյուսիս.քաղ!T84+'Երևանի քաղ'!T84+Արարատ!T84+Կոտայք!T84+Տավուշ!T84+լոռի!T84+Սյունիք!T84+Շիրակ!T84+Շենգավիթ!T84+Մալաթիա!T84+կենտրոն!T84+Գեղարք!T84+Էրեբունի!T84+Ավան!T84+Արմավիր!T84+Արագածոտն!T84+Արաբկիր!T84+Աջափնյակ!T84)</f>
        <v>0</v>
      </c>
      <c r="U84" s="88">
        <f>SUM(Հարավ.քաղ!U84+Հյուսիս.քաղ!U84+'Երևանի քաղ'!U84+Արարատ!U84+Կոտայք!U84+Տավուշ!U84+լոռի!U84+Սյունիք!U84+Շիրակ!U84+Շենգավիթ!U84+Մալաթիա!U84+կենտրոն!U84+Գեղարք!U84+Էրեբունի!U84+Ավան!U84+Արմավիր!U84+Արագածոտն!U84+Արաբկիր!U84+Աջափնյակ!U84)</f>
        <v>102</v>
      </c>
      <c r="V84" s="88">
        <f>SUM(Հարավ.քաղ!V84+Հյուսիս.քաղ!V84+'Երևանի քաղ'!V84+Արարատ!V84+Կոտայք!V84+Տավուշ!V84+լոռի!V84+Սյունիք!V84+Շիրակ!V84+Շենգավիթ!V84+Մալաթիա!V84+կենտրոն!V84+Գեղարք!V84+Էրեբունի!V84+Ավան!V84+Արմավիր!V84+Արագածոտն!V84+Արաբկիր!V84+Աջափնյակ!V84)</f>
        <v>21</v>
      </c>
      <c r="W84" s="88">
        <f>SUM(Հարավ.քաղ!W84+Հյուսիս.քաղ!W84+'Երևանի քաղ'!W84+Արարատ!W84+Կոտայք!W84+Տավուշ!W84+լոռի!W84+Սյունիք!W84+Շիրակ!W84+Շենգավիթ!W84+Մալաթիա!W84+կենտրոն!W84+Գեղարք!W84+Էրեբունի!W84+Ավան!W84+Արմավիր!W84+Արագածոտն!W84+Արաբկիր!W84+Աջափնյակ!W84)</f>
        <v>0</v>
      </c>
      <c r="X84" s="88">
        <f>SUM(Հարավ.քաղ!X84+Հյուսիս.քաղ!X84+'Երևանի քաղ'!X84+Արարատ!X84+Կոտայք!X84+Տավուշ!X84+լոռի!X84+Սյունիք!X84+Շիրակ!X84+Շենգավիթ!X84+Մալաթիա!X84+կենտրոն!X84+Գեղարք!X84+Էրեբունի!X84+Ավան!X84+Արմավիր!X84+Արագածոտն!X84+Արաբկիր!X84+Աջափնյակ!X84)</f>
        <v>0</v>
      </c>
      <c r="Y84" s="90">
        <f t="shared" si="1"/>
        <v>28</v>
      </c>
      <c r="Z84" s="88">
        <f>SUM(Հարավ.քաղ!Z84+Հյուսիս.քաղ!Z84+'Երևանի քաղ'!Z84+Արարատ!Z84+Կոտայք!Z84+Տավուշ!Z84+լոռի!Z84+Սյունիք!Z84+Շիրակ!Z84+Շենգավիթ!Z84+Մալաթիա!Z84+կենտրոն!Z84+Գեղարք!Z84+Էրեբունի!Z84+Ավան!Z84+Արմավիր!Z84+Արագածոտն!Z84+Արաբկիր!Z84+Աջափնյակ!Z84)</f>
        <v>1</v>
      </c>
    </row>
    <row r="85" spans="1:26" s="89" customFormat="1">
      <c r="A85" s="49" t="s">
        <v>155</v>
      </c>
      <c r="B85" s="446" t="s">
        <v>156</v>
      </c>
      <c r="C85" s="466"/>
      <c r="D85" s="467"/>
      <c r="E85" s="90">
        <f t="shared" ref="E85:Z85" si="11">SUM(E86:E87)</f>
        <v>35</v>
      </c>
      <c r="F85" s="44">
        <f t="shared" si="11"/>
        <v>19</v>
      </c>
      <c r="G85" s="44">
        <f t="shared" si="11"/>
        <v>15</v>
      </c>
      <c r="H85" s="44">
        <f t="shared" si="11"/>
        <v>3</v>
      </c>
      <c r="I85" s="44">
        <f t="shared" si="11"/>
        <v>1</v>
      </c>
      <c r="J85" s="90">
        <f t="shared" ref="J85:J135" si="12">SUM(K85:N85)</f>
        <v>14</v>
      </c>
      <c r="K85" s="44">
        <f t="shared" si="11"/>
        <v>8</v>
      </c>
      <c r="L85" s="44">
        <f t="shared" si="11"/>
        <v>1</v>
      </c>
      <c r="M85" s="44">
        <f t="shared" si="11"/>
        <v>3</v>
      </c>
      <c r="N85" s="90">
        <f t="shared" ref="N85:N134" si="13">SUM(O85:Q85)</f>
        <v>2</v>
      </c>
      <c r="O85" s="44">
        <f t="shared" si="11"/>
        <v>1</v>
      </c>
      <c r="P85" s="44">
        <f t="shared" si="11"/>
        <v>1</v>
      </c>
      <c r="Q85" s="44">
        <f t="shared" si="11"/>
        <v>0</v>
      </c>
      <c r="R85" s="44">
        <f t="shared" si="11"/>
        <v>0</v>
      </c>
      <c r="S85" s="90">
        <f t="shared" ref="S85:S134" si="14">SUM(R85+J85)</f>
        <v>14</v>
      </c>
      <c r="T85" s="44">
        <f t="shared" si="11"/>
        <v>26</v>
      </c>
      <c r="U85" s="44">
        <f t="shared" si="11"/>
        <v>6</v>
      </c>
      <c r="V85" s="44">
        <f t="shared" si="11"/>
        <v>4</v>
      </c>
      <c r="W85" s="44">
        <f t="shared" si="11"/>
        <v>0</v>
      </c>
      <c r="X85" s="44">
        <f t="shared" si="11"/>
        <v>0</v>
      </c>
      <c r="Y85" s="90">
        <f t="shared" ref="Y85:Y135" si="15">SUM(E85+G85-S85-T85)</f>
        <v>10</v>
      </c>
      <c r="Z85" s="44">
        <f t="shared" si="11"/>
        <v>5</v>
      </c>
    </row>
    <row r="86" spans="1:26" s="84" customFormat="1">
      <c r="A86" s="86" t="s">
        <v>157</v>
      </c>
      <c r="B86" s="677" t="s">
        <v>158</v>
      </c>
      <c r="C86" s="680"/>
      <c r="D86" s="681"/>
      <c r="E86" s="88">
        <f>SUM(Հարավ.քաղ!E86+Հյուսիս.քաղ!E86+'Երևանի քաղ'!E86+Արարատ!E86+Կոտայք!E86+Տավուշ!E86+լոռի!E86+Սյունիք!E86+Շիրակ!E86+Շենգավիթ!E86+Մալաթիա!E86+կենտրոն!E86+Գեղարք!E86+Էրեբունի!E86+Ավան!E86+Արմավիր!E86+Արագածոտն!E86+Արաբկիր!E86+Աջափնյակ!E86)</f>
        <v>29</v>
      </c>
      <c r="F86" s="88">
        <f>SUM(Հարավ.քաղ!F86+Հյուսիս.քաղ!F86+'Երևանի քաղ'!F86+Արարատ!F86+Կոտայք!F86+Տավուշ!F86+լոռի!F86+Սյունիք!F86+Շիրակ!F86+Շենգավիթ!F86+Մալաթիա!F86+կենտրոն!F86+Գեղարք!F86+Էրեբունի!F86+Ավան!F86+Արմավիր!F86+Արագածոտն!F86+Արաբկիր!F86+Աջափնյակ!F86)</f>
        <v>11</v>
      </c>
      <c r="G86" s="88">
        <f>SUM(Հարավ.քաղ!G86+Հյուսիս.քաղ!G86+'Երևանի քաղ'!G86+Արարատ!G86+Կոտայք!G86+Տավուշ!G86+լոռի!G86+Սյունիք!G86+Շիրակ!G86+Շենգավիթ!G86+Մալաթիա!G86+կենտրոն!G86+Գեղարք!G86+Էրեբունի!G86+Ավան!G86+Արմավիր!G86+Արագածոտն!G86+Արաբկիր!G86+Աջափնյակ!G86)</f>
        <v>11</v>
      </c>
      <c r="H86" s="88">
        <f>SUM(Հարավ.քաղ!H86+Հյուսիս.քաղ!H86+'Երևանի քաղ'!H86+Արարատ!H86+Կոտայք!H86+Տավուշ!H86+լոռի!H86+Սյունիք!H86+Շիրակ!H86+Շենգավիթ!H86+Մալաթիա!H86+կենտրոն!H86+Գեղարք!H86+Էրեբունի!H86+Ավան!H86+Արմավիր!H86+Արագածոտն!H86+Արաբկիր!H86+Աջափնյակ!H86)</f>
        <v>0</v>
      </c>
      <c r="I86" s="88">
        <f>SUM(Հարավ.քաղ!I86+Հյուսիս.քաղ!I86+'Երևանի քաղ'!I86+Արարատ!I86+Կոտայք!I86+Տավուշ!I86+լոռի!I86+Սյունիք!I86+Շիրակ!I86+Շենգավիթ!I86+Մալաթիա!I86+կենտրոն!I86+Գեղարք!I86+Էրեբունի!I86+Ավան!I86+Արմավիր!I86+Արագածոտն!I86+Արաբկիր!I86+Աջափնյակ!I86)</f>
        <v>0</v>
      </c>
      <c r="J86" s="90">
        <f t="shared" si="12"/>
        <v>9</v>
      </c>
      <c r="K86" s="88">
        <f>SUM(Հարավ.քաղ!K86+Հյուսիս.քաղ!K86+'Երևանի քաղ'!K86+Արարատ!K86+Կոտայք!K86+Տավուշ!K86+լոռի!K86+Սյունիք!K86+Շիրակ!K86+Շենգավիթ!K86+Մալաթիա!K86+կենտրոն!K86+Գեղարք!K86+Էրեբունի!K86+Ավան!K86+Արմավիր!K86+Արագածոտն!K86+Արաբկիր!K86+Աջափնյակ!K86)</f>
        <v>6</v>
      </c>
      <c r="L86" s="88">
        <f>SUM(Հարավ.քաղ!L86+Հյուսիս.քաղ!L86+'Երևանի քաղ'!L86+Արարատ!L86+Կոտայք!L86+Տավուշ!L86+լոռի!L86+Սյունիք!L86+Շիրակ!L86+Շենգավիթ!L86+Մալաթիա!L86+կենտրոն!L86+Գեղարք!L86+Էրեբունի!L86+Ավան!L86+Արմավիր!L86+Արագածոտն!L86+Արաբկիր!L86+Աջափնյակ!L86)</f>
        <v>1</v>
      </c>
      <c r="M86" s="88">
        <f>SUM(Հարավ.քաղ!M86+Հյուսիս.քաղ!M86+'Երևանի քաղ'!M86+Արարատ!M86+Կոտայք!M86+Տավուշ!M86+լոռի!M86+Սյունիք!M86+Շիրակ!M86+Շենգավիթ!M86+Մալաթիա!M86+կենտրոն!M86+Գեղարք!M86+Էրեբունի!M86+Ավան!M86+Արմավիր!M86+Արագածոտն!M86+Արաբկիր!M86+Աջափնյակ!M86)</f>
        <v>2</v>
      </c>
      <c r="N86" s="90">
        <f t="shared" si="13"/>
        <v>0</v>
      </c>
      <c r="O86" s="88">
        <f>SUM(Հարավ.քաղ!O86+Հյուսիս.քաղ!O86+'Երևանի քաղ'!O86+Արարատ!O86+Կոտայք!O86+Տավուշ!O86+լոռի!O86+Սյունիք!O86+Շիրակ!O86+Շենգավիթ!O86+Մալաթիա!O86+կենտրոն!O86+Գեղարք!O86+Էրեբունի!O86+Ավան!O86+Արմավիր!O86+Արագածոտն!O86+Արաբկիր!O86+Աջափնյակ!O86)</f>
        <v>0</v>
      </c>
      <c r="P86" s="88">
        <f>SUM(Հարավ.քաղ!P86+Հյուսիս.քաղ!P86+'Երևանի քաղ'!P86+Արարատ!P86+Կոտայք!P86+Տավուշ!P86+լոռի!P86+Սյունիք!P86+Շիրակ!P86+Շենգավիթ!P86+Մալաթիա!P86+կենտրոն!P86+Գեղարք!P86+Էրեբունի!P86+Ավան!P86+Արմավիր!P86+Արագածոտն!P86+Արաբկիր!P86+Աջափնյակ!P86)</f>
        <v>0</v>
      </c>
      <c r="Q86" s="88">
        <f>SUM(Հարավ.քաղ!Q86+Հյուսիս.քաղ!Q86+'Երևանի քաղ'!Q86+Արարատ!Q86+Կոտայք!Q86+Տավուշ!Q86+լոռի!Q86+Սյունիք!Q86+Շիրակ!Q86+Շենգավիթ!Q86+Մալաթիա!Q86+կենտրոն!Q86+Գեղարք!Q86+Էրեբունի!Q86+Ավան!Q86+Արմավիր!Q86+Արագածոտն!Q86+Արաբկիր!Q86+Աջափնյակ!Q86)</f>
        <v>0</v>
      </c>
      <c r="R86" s="88">
        <f>SUM(Հարավ.քաղ!R86+Հյուսիս.քաղ!R86+'Երևանի քաղ'!R86+Արարատ!R86+Կոտայք!R86+Տավուշ!R86+լոռի!R86+Սյունիք!R86+Շիրակ!R86+Շենգավիթ!R86+Մալաթիա!R86+կենտրոն!R86+Գեղարք!R86+Էրեբունի!R86+Ավան!R86+Արմավիր!R86+Արագածոտն!R86+Արաբկիր!R86+Աջափնյակ!R86)</f>
        <v>0</v>
      </c>
      <c r="S86" s="90">
        <f t="shared" si="14"/>
        <v>9</v>
      </c>
      <c r="T86" s="88">
        <f>SUM(Հարավ.քաղ!T86+Հյուսիս.քաղ!T86+'Երևանի քաղ'!T86+Արարատ!T86+Կոտայք!T86+Տավուշ!T86+լոռի!T86+Սյունիք!T86+Շիրակ!T86+Շենգավիթ!T86+Մալաթիա!T86+կենտրոն!T86+Գեղարք!T86+Էրեբունի!T86+Ավան!T86+Արմավիր!T86+Արագածոտն!T86+Արաբկիր!T86+Աջափնյակ!T86)</f>
        <v>25</v>
      </c>
      <c r="U86" s="88">
        <f>SUM(Հարավ.քաղ!U86+Հյուսիս.քաղ!U86+'Երևանի քաղ'!U86+Արարատ!U86+Կոտայք!U86+Տավուշ!U86+լոռի!U86+Սյունիք!U86+Շիրակ!U86+Շենգավիթ!U86+Մալաթիա!U86+կենտրոն!U86+Գեղարք!U86+Էրեբունի!U86+Ավան!U86+Արմավիր!U86+Արագածոտն!U86+Արաբկիր!U86+Աջափնյակ!U86)</f>
        <v>1</v>
      </c>
      <c r="V86" s="88">
        <f>SUM(Հարավ.քաղ!V86+Հյուսիս.քաղ!V86+'Երևանի քաղ'!V86+Արարատ!V86+Կոտայք!V86+Տավուշ!V86+լոռի!V86+Սյունիք!V86+Շիրակ!V86+Շենգավիթ!V86+Մալաթիա!V86+կենտրոն!V86+Գեղարք!V86+Էրեբունի!V86+Ավան!V86+Արմավիր!V86+Արագածոտն!V86+Արաբկիր!V86+Աջափնյակ!V86)</f>
        <v>3</v>
      </c>
      <c r="W86" s="88">
        <f>SUM(Հարավ.քաղ!W86+Հյուսիս.քաղ!W86+'Երևանի քաղ'!W86+Արարատ!W86+Կոտայք!W86+Տավուշ!W86+լոռի!W86+Սյունիք!W86+Շիրակ!W86+Շենգավիթ!W86+Մալաթիա!W86+կենտրոն!W86+Գեղարք!W86+Էրեբունի!W86+Ավան!W86+Արմավիր!W86+Արագածոտն!W86+Արաբկիր!W86+Աջափնյակ!W86)</f>
        <v>0</v>
      </c>
      <c r="X86" s="88">
        <f>SUM(Հարավ.քաղ!X86+Հյուսիս.քաղ!X86+'Երևանի քաղ'!X86+Արարատ!X86+Կոտայք!X86+Տավուշ!X86+լոռի!X86+Սյունիք!X86+Շիրակ!X86+Շենգավիթ!X86+Մալաթիա!X86+կենտրոն!X86+Գեղարք!X86+Էրեբունի!X86+Ավան!X86+Արմավիր!X86+Արագածոտն!X86+Արաբկիր!X86+Աջափնյակ!X86)</f>
        <v>0</v>
      </c>
      <c r="Y86" s="90">
        <f t="shared" si="15"/>
        <v>6</v>
      </c>
      <c r="Z86" s="88">
        <f>SUM(Հարավ.քաղ!Z86+Հյուսիս.քաղ!Z86+'Երևանի քաղ'!Z86+Արարատ!Z86+Կոտայք!Z86+Տավուշ!Z86+լոռի!Z86+Սյունիք!Z86+Շիրակ!Z86+Շենգավիթ!Z86+Մալաթիա!Z86+կենտրոն!Z86+Գեղարք!Z86+Էրեբունի!Z86+Ավան!Z86+Արմավիր!Z86+Արագածոտն!Z86+Արաբկիր!Z86+Աջափնյակ!Z86)</f>
        <v>3</v>
      </c>
    </row>
    <row r="87" spans="1:26" s="84" customFormat="1">
      <c r="A87" s="86" t="s">
        <v>159</v>
      </c>
      <c r="B87" s="665" t="s">
        <v>63</v>
      </c>
      <c r="C87" s="666"/>
      <c r="D87" s="667"/>
      <c r="E87" s="88">
        <f>SUM(Հարավ.քաղ!E87+Հյուսիս.քաղ!E87+'Երևանի քաղ'!E87+Արարատ!E87+Կոտայք!E87+Տավուշ!E87+լոռի!E87+Սյունիք!E87+Շիրակ!E87+Շենգավիթ!E87+Մալաթիա!E87+կենտրոն!E87+Գեղարք!E87+Էրեբունի!E87+Ավան!E87+Արմավիր!E87+Արագածոտն!E87+Արաբկիր!E87+Աջափնյակ!E87)</f>
        <v>6</v>
      </c>
      <c r="F87" s="88">
        <f>SUM(Հարավ.քաղ!F87+Հյուսիս.քաղ!F87+'Երևանի քաղ'!F87+Արարատ!F87+Կոտայք!F87+Տավուշ!F87+լոռի!F87+Սյունիք!F87+Շիրակ!F87+Շենգավիթ!F87+Մալաթիա!F87+կենտրոն!F87+Գեղարք!F87+Էրեբունի!F87+Ավան!F87+Արմավիր!F87+Արագածոտն!F87+Արաբկիր!F87+Աջափնյակ!F87)</f>
        <v>8</v>
      </c>
      <c r="G87" s="88">
        <f>SUM(Հարավ.քաղ!G87+Հյուսիս.քաղ!G87+'Երևանի քաղ'!G87+Արարատ!G87+Կոտայք!G87+Տավուշ!G87+լոռի!G87+Սյունիք!G87+Շիրակ!G87+Շենգավիթ!G87+Մալաթիա!G87+կենտրոն!G87+Գեղարք!G87+Էրեբունի!G87+Ավան!G87+Արմավիր!G87+Արագածոտն!G87+Արաբկիր!G87+Աջափնյակ!G87)</f>
        <v>4</v>
      </c>
      <c r="H87" s="88">
        <f>SUM(Հարավ.քաղ!H87+Հյուսիս.քաղ!H87+'Երևանի քաղ'!H87+Արարատ!H87+Կոտայք!H87+Տավուշ!H87+լոռի!H87+Սյունիք!H87+Շիրակ!H87+Շենգավիթ!H87+Մալաթիա!H87+կենտրոն!H87+Գեղարք!H87+Էրեբունի!H87+Ավան!H87+Արմավիր!H87+Արագածոտն!H87+Արաբկիր!H87+Աջափնյակ!H87)</f>
        <v>3</v>
      </c>
      <c r="I87" s="88">
        <f>SUM(Հարավ.քաղ!I87+Հյուսիս.քաղ!I87+'Երևանի քաղ'!I87+Արարատ!I87+Կոտայք!I87+Տավուշ!I87+լոռի!I87+Սյունիք!I87+Շիրակ!I87+Շենգավիթ!I87+Մալաթիա!I87+կենտրոն!I87+Գեղարք!I87+Էրեբունի!I87+Ավան!I87+Արմավիր!I87+Արագածոտն!I87+Արաբկիր!I87+Աջափնյակ!I87)</f>
        <v>1</v>
      </c>
      <c r="J87" s="90">
        <f t="shared" si="12"/>
        <v>5</v>
      </c>
      <c r="K87" s="88">
        <f>SUM(Հարավ.քաղ!K87+Հյուսիս.քաղ!K87+'Երևանի քաղ'!K87+Արարատ!K87+Կոտայք!K87+Տավուշ!K87+լոռի!K87+Սյունիք!K87+Շիրակ!K87+Շենգավիթ!K87+Մալաթիա!K87+կենտրոն!K87+Գեղարք!K87+Էրեբունի!K87+Ավան!K87+Արմավիր!K87+Արագածոտն!K87+Արաբկիր!K87+Աջափնյակ!K87)</f>
        <v>2</v>
      </c>
      <c r="L87" s="88">
        <f>SUM(Հարավ.քաղ!L87+Հյուսիս.քաղ!L87+'Երևանի քաղ'!L87+Արարատ!L87+Կոտայք!L87+Տավուշ!L87+լոռի!L87+Սյունիք!L87+Շիրակ!L87+Շենգավիթ!L87+Մալաթիա!L87+կենտրոն!L87+Գեղարք!L87+Էրեբունի!L87+Ավան!L87+Արմավիր!L87+Արագածոտն!L87+Արաբկիր!L87+Աջափնյակ!L87)</f>
        <v>0</v>
      </c>
      <c r="M87" s="88">
        <f>SUM(Հարավ.քաղ!M87+Հյուսիս.քաղ!M87+'Երևանի քաղ'!M87+Արարատ!M87+Կոտայք!M87+Տավուշ!M87+լոռի!M87+Սյունիք!M87+Շիրակ!M87+Շենգավիթ!M87+Մալաթիա!M87+կենտրոն!M87+Գեղարք!M87+Էրեբունի!M87+Ավան!M87+Արմավիր!M87+Արագածոտն!M87+Արաբկիր!M87+Աջափնյակ!M87)</f>
        <v>1</v>
      </c>
      <c r="N87" s="90">
        <f t="shared" si="13"/>
        <v>2</v>
      </c>
      <c r="O87" s="88">
        <f>SUM(Հարավ.քաղ!O87+Հյուսիս.քաղ!O87+'Երևանի քաղ'!O87+Արարատ!O87+Կոտայք!O87+Տավուշ!O87+լոռի!O87+Սյունիք!O87+Շիրակ!O87+Շենգավիթ!O87+Մալաթիա!O87+կենտրոն!O87+Գեղարք!O87+Էրեբունի!O87+Ավան!O87+Արմավիր!O87+Արագածոտն!O87+Արաբկիր!O87+Աջափնյակ!O87)</f>
        <v>1</v>
      </c>
      <c r="P87" s="88">
        <f>SUM(Հարավ.քաղ!P87+Հյուսիս.քաղ!P87+'Երևանի քաղ'!P87+Արարատ!P87+Կոտայք!P87+Տավուշ!P87+լոռի!P87+Սյունիք!P87+Շիրակ!P87+Շենգավիթ!P87+Մալաթիա!P87+կենտրոն!P87+Գեղարք!P87+Էրեբունի!P87+Ավան!P87+Արմավիր!P87+Արագածոտն!P87+Արաբկիր!P87+Աջափնյակ!P87)</f>
        <v>1</v>
      </c>
      <c r="Q87" s="88">
        <f>SUM(Հարավ.քաղ!Q87+Հյուսիս.քաղ!Q87+'Երևանի քաղ'!Q87+Արարատ!Q87+Կոտայք!Q87+Տավուշ!Q87+լոռի!Q87+Սյունիք!Q87+Շիրակ!Q87+Շենգավիթ!Q87+Մալաթիա!Q87+կենտրոն!Q87+Գեղարք!Q87+Էրեբունի!Q87+Ավան!Q87+Արմավիր!Q87+Արագածոտն!Q87+Արաբկիր!Q87+Աջափնյակ!Q87)</f>
        <v>0</v>
      </c>
      <c r="R87" s="88">
        <f>SUM(Հարավ.քաղ!R87+Հյուսիս.քաղ!R87+'Երևանի քաղ'!R87+Արարատ!R87+Կոտայք!R87+Տավուշ!R87+լոռի!R87+Սյունիք!R87+Շիրակ!R87+Շենգավիթ!R87+Մալաթիա!R87+կենտրոն!R87+Գեղարք!R87+Էրեբունի!R87+Ավան!R87+Արմավիր!R87+Արագածոտն!R87+Արաբկիր!R87+Աջափնյակ!R87)</f>
        <v>0</v>
      </c>
      <c r="S87" s="90">
        <f t="shared" si="14"/>
        <v>5</v>
      </c>
      <c r="T87" s="88">
        <f>SUM(Հարավ.քաղ!T87+Հյուսիս.քաղ!T87+'Երևանի քաղ'!T87+Արարատ!T87+Կոտայք!T87+Տավուշ!T87+լոռի!T87+Սյունիք!T87+Շիրակ!T87+Շենգավիթ!T87+Մալաթիա!T87+կենտրոն!T87+Գեղարք!T87+Էրեբունի!T87+Ավան!T87+Արմավիր!T87+Արագածոտն!T87+Արաբկիր!T87+Աջափնյակ!T87)</f>
        <v>1</v>
      </c>
      <c r="U87" s="88">
        <f>SUM(Հարավ.քաղ!U87+Հյուսիս.քաղ!U87+'Երևանի քաղ'!U87+Արարատ!U87+Կոտայք!U87+Տավուշ!U87+լոռի!U87+Սյունիք!U87+Շիրակ!U87+Շենգավիթ!U87+Մալաթիա!U87+կենտրոն!U87+Գեղարք!U87+Էրեբունի!U87+Ավան!U87+Արմավիր!U87+Արագածոտն!U87+Արաբկիր!U87+Աջափնյակ!U87)</f>
        <v>5</v>
      </c>
      <c r="V87" s="88">
        <f>SUM(Հարավ.քաղ!V87+Հյուսիս.քաղ!V87+'Երևանի քաղ'!V87+Արարատ!V87+Կոտայք!V87+Տավուշ!V87+լոռի!V87+Սյունիք!V87+Շիրակ!V87+Շենգավիթ!V87+Մալաթիա!V87+կենտրոն!V87+Գեղարք!V87+Էրեբունի!V87+Ավան!V87+Արմավիր!V87+Արագածոտն!V87+Արաբկիր!V87+Աջափնյակ!V87)</f>
        <v>1</v>
      </c>
      <c r="W87" s="88">
        <f>SUM(Հարավ.քաղ!W87+Հյուսիս.քաղ!W87+'Երևանի քաղ'!W87+Արարատ!W87+Կոտայք!W87+Տավուշ!W87+լոռի!W87+Սյունիք!W87+Շիրակ!W87+Շենգավիթ!W87+Մալաթիա!W87+կենտրոն!W87+Գեղարք!W87+Էրեբունի!W87+Ավան!W87+Արմավիր!W87+Արագածոտն!W87+Արաբկիր!W87+Աջափնյակ!W87)</f>
        <v>0</v>
      </c>
      <c r="X87" s="88">
        <f>SUM(Հարավ.քաղ!X87+Հյուսիս.քաղ!X87+'Երևանի քաղ'!X87+Արարատ!X87+Կոտայք!X87+Տավուշ!X87+լոռի!X87+Սյունիք!X87+Շիրակ!X87+Շենգավիթ!X87+Մալաթիա!X87+կենտրոն!X87+Գեղարք!X87+Էրեբունի!X87+Ավան!X87+Արմավիր!X87+Արագածոտն!X87+Արաբկիր!X87+Աջափնյակ!X87)</f>
        <v>0</v>
      </c>
      <c r="Y87" s="90">
        <f t="shared" si="15"/>
        <v>4</v>
      </c>
      <c r="Z87" s="88">
        <f>SUM(Հարավ.քաղ!Z87+Հյուսիս.քաղ!Z87+'Երևանի քաղ'!Z87+Արարատ!Z87+Կոտայք!Z87+Տավուշ!Z87+լոռի!Z87+Սյունիք!Z87+Շիրակ!Z87+Շենգավիթ!Z87+Մալաթիա!Z87+կենտրոն!Z87+Գեղարք!Z87+Էրեբունի!Z87+Ավան!Z87+Արմավիր!Z87+Արագածոտն!Z87+Արաբկիր!Z87+Աջափնյակ!Z87)</f>
        <v>2</v>
      </c>
    </row>
    <row r="88" spans="1:26" s="89" customFormat="1">
      <c r="A88" s="45" t="s">
        <v>160</v>
      </c>
      <c r="B88" s="446" t="s">
        <v>161</v>
      </c>
      <c r="C88" s="466"/>
      <c r="D88" s="467"/>
      <c r="E88" s="90">
        <f t="shared" ref="E88:Z88" si="16">SUM(E89:E109)</f>
        <v>442</v>
      </c>
      <c r="F88" s="44">
        <f t="shared" si="16"/>
        <v>4193</v>
      </c>
      <c r="G88" s="44">
        <f t="shared" si="16"/>
        <v>3676</v>
      </c>
      <c r="H88" s="44">
        <f t="shared" si="16"/>
        <v>438</v>
      </c>
      <c r="I88" s="44">
        <f t="shared" si="16"/>
        <v>79</v>
      </c>
      <c r="J88" s="90">
        <f t="shared" si="12"/>
        <v>3459</v>
      </c>
      <c r="K88" s="44">
        <f t="shared" si="16"/>
        <v>2872</v>
      </c>
      <c r="L88" s="44">
        <f t="shared" si="16"/>
        <v>81</v>
      </c>
      <c r="M88" s="44">
        <f t="shared" si="16"/>
        <v>267</v>
      </c>
      <c r="N88" s="90">
        <f t="shared" si="13"/>
        <v>239</v>
      </c>
      <c r="O88" s="44">
        <f t="shared" si="16"/>
        <v>9</v>
      </c>
      <c r="P88" s="44">
        <f t="shared" si="16"/>
        <v>200</v>
      </c>
      <c r="Q88" s="44">
        <f t="shared" si="16"/>
        <v>30</v>
      </c>
      <c r="R88" s="44">
        <f t="shared" si="16"/>
        <v>16</v>
      </c>
      <c r="S88" s="90">
        <f t="shared" si="14"/>
        <v>3475</v>
      </c>
      <c r="T88" s="44">
        <f t="shared" si="16"/>
        <v>11</v>
      </c>
      <c r="U88" s="44">
        <f t="shared" si="16"/>
        <v>2919</v>
      </c>
      <c r="V88" s="44">
        <f t="shared" si="16"/>
        <v>99</v>
      </c>
      <c r="W88" s="44">
        <f t="shared" si="16"/>
        <v>0</v>
      </c>
      <c r="X88" s="44">
        <f t="shared" si="16"/>
        <v>7</v>
      </c>
      <c r="Y88" s="90">
        <f t="shared" si="15"/>
        <v>632</v>
      </c>
      <c r="Z88" s="44">
        <f t="shared" si="16"/>
        <v>59</v>
      </c>
    </row>
    <row r="89" spans="1:26" s="84" customFormat="1">
      <c r="A89" s="86" t="s">
        <v>162</v>
      </c>
      <c r="B89" s="677" t="s">
        <v>163</v>
      </c>
      <c r="C89" s="680"/>
      <c r="D89" s="681"/>
      <c r="E89" s="88">
        <f>SUM(Հարավ.քաղ!E89+Հյուսիս.քաղ!E89+'Երևանի քաղ'!E89+Արարատ!E89+Կոտայք!E89+Տավուշ!E89+լոռի!E89+Սյունիք!E89+Շիրակ!E89+Շենգավիթ!E89+Մալաթիա!E89+կենտրոն!E89+Գեղարք!E89+Էրեբունի!E89+Ավան!E89+Արմավիր!E89+Արագածոտն!E89+Արաբկիր!E89+Աջափնյակ!E89)</f>
        <v>0</v>
      </c>
      <c r="F89" s="88">
        <f>SUM(Հարավ.քաղ!F89+Հյուսիս.քաղ!F89+'Երևանի քաղ'!F89+Արարատ!F89+Կոտայք!F89+Տավուշ!F89+լոռի!F89+Սյունիք!F89+Շիրակ!F89+Շենգավիթ!F89+Մալաթիա!F89+կենտրոն!F89+Գեղարք!F89+Էրեբունի!F89+Ավան!F89+Արմավիր!F89+Արագածոտն!F89+Արաբկիր!F89+Աջափնյակ!F89)</f>
        <v>3</v>
      </c>
      <c r="G89" s="88">
        <f>SUM(Հարավ.քաղ!G89+Հյուսիս.քաղ!G89+'Երևանի քաղ'!G89+Արարատ!G89+Կոտայք!G89+Տավուշ!G89+լոռի!G89+Սյունիք!G89+Շիրակ!G89+Շենգավիթ!G89+Մալաթիա!G89+կենտրոն!G89+Գեղարք!G89+Էրեբունի!G89+Ավան!G89+Արմավիր!G89+Արագածոտն!G89+Արաբկիր!G89+Աջափնյակ!G89)</f>
        <v>1</v>
      </c>
      <c r="H89" s="88">
        <f>SUM(Հարավ.քաղ!H89+Հյուսիս.քաղ!H89+'Երևանի քաղ'!H89+Արարատ!H89+Կոտայք!H89+Տավուշ!H89+լոռի!H89+Սյունիք!H89+Շիրակ!H89+Շենգավիթ!H89+Մալաթիա!H89+կենտրոն!H89+Գեղարք!H89+Էրեբունի!H89+Ավան!H89+Արմավիր!H89+Արագածոտն!H89+Արաբկիր!H89+Աջափնյակ!H89)</f>
        <v>1</v>
      </c>
      <c r="I89" s="88">
        <f>SUM(Հարավ.քաղ!I89+Հյուսիս.քաղ!I89+'Երևանի քաղ'!I89+Արարատ!I89+Կոտայք!I89+Տավուշ!I89+լոռի!I89+Սյունիք!I89+Շիրակ!I89+Շենգավիթ!I89+Մալաթիա!I89+կենտրոն!I89+Գեղարք!I89+Էրեբունի!I89+Ավան!I89+Արմավիր!I89+Արագածոտն!I89+Արաբկիր!I89+Աջափնյակ!I89)</f>
        <v>1</v>
      </c>
      <c r="J89" s="90">
        <f t="shared" si="12"/>
        <v>1</v>
      </c>
      <c r="K89" s="88">
        <f>SUM(Հարավ.քաղ!K89+Հյուսիս.քաղ!K89+'Երևանի քաղ'!K89+Արարատ!K89+Կոտայք!K89+Տավուշ!K89+լոռի!K89+Սյունիք!K89+Շիրակ!K89+Շենգավիթ!K89+Մալաթիա!K89+կենտրոն!K89+Գեղարք!K89+Էրեբունի!K89+Ավան!K89+Արմավիր!K89+Արագածոտն!K89+Արաբկիր!K89+Աջափնյակ!K89)</f>
        <v>1</v>
      </c>
      <c r="L89" s="88">
        <f>SUM(Հարավ.քաղ!L89+Հյուսիս.քաղ!L89+'Երևանի քաղ'!L89+Արարատ!L89+Կոտայք!L89+Տավուշ!L89+լոռի!L89+Սյունիք!L89+Շիրակ!L89+Շենգավիթ!L89+Մալաթիա!L89+կենտրոն!L89+Գեղարք!L89+Էրեբունի!L89+Ավան!L89+Արմավիր!L89+Արագածոտն!L89+Արաբկիր!L89+Աջափնյակ!L89)</f>
        <v>0</v>
      </c>
      <c r="M89" s="88">
        <f>SUM(Հարավ.քաղ!M89+Հյուսիս.քաղ!M89+'Երևանի քաղ'!M89+Արարատ!M89+Կոտայք!M89+Տավուշ!M89+լոռի!M89+Սյունիք!M89+Շիրակ!M89+Շենգավիթ!M89+Մալաթիա!M89+կենտրոն!M89+Գեղարք!M89+Էրեբունի!M89+Ավան!M89+Արմավիր!M89+Արագածոտն!M89+Արաբկիր!M89+Աջափնյակ!M89)</f>
        <v>0</v>
      </c>
      <c r="N89" s="90">
        <f t="shared" si="13"/>
        <v>0</v>
      </c>
      <c r="O89" s="88">
        <f>SUM(Հարավ.քաղ!O89+Հյուսիս.քաղ!O89+'Երևանի քաղ'!O89+Արարատ!O89+Կոտայք!O89+Տավուշ!O89+լոռի!O89+Սյունիք!O89+Շիրակ!O89+Շենգավիթ!O89+Մալաթիա!O89+կենտրոն!O89+Գեղարք!O89+Էրեբունի!O89+Ավան!O89+Արմավիր!O89+Արագածոտն!O89+Արաբկիր!O89+Աջափնյակ!O89)</f>
        <v>0</v>
      </c>
      <c r="P89" s="88">
        <f>SUM(Հարավ.քաղ!P89+Հյուսիս.քաղ!P89+'Երևանի քաղ'!P89+Արարատ!P89+Կոտայք!P89+Տավուշ!P89+լոռի!P89+Սյունիք!P89+Շիրակ!P89+Շենգավիթ!P89+Մալաթիա!P89+կենտրոն!P89+Գեղարք!P89+Էրեբունի!P89+Ավան!P89+Արմավիր!P89+Արագածոտն!P89+Արաբկիր!P89+Աջափնյակ!P89)</f>
        <v>0</v>
      </c>
      <c r="Q89" s="88">
        <f>SUM(Հարավ.քաղ!Q89+Հյուսիս.քաղ!Q89+'Երևանի քաղ'!Q89+Արարատ!Q89+Կոտայք!Q89+Տավուշ!Q89+լոռի!Q89+Սյունիք!Q89+Շիրակ!Q89+Շենգավիթ!Q89+Մալաթիա!Q89+կենտրոն!Q89+Գեղարք!Q89+Էրեբունի!Q89+Ավան!Q89+Արմավիր!Q89+Արագածոտն!Q89+Արաբկիր!Q89+Աջափնյակ!Q89)</f>
        <v>0</v>
      </c>
      <c r="R89" s="88">
        <f>SUM(Հարավ.քաղ!R89+Հյուսիս.քաղ!R89+'Երևանի քաղ'!R89+Արարատ!R89+Կոտայք!R89+Տավուշ!R89+լոռի!R89+Սյունիք!R89+Շիրակ!R89+Շենգավիթ!R89+Մալաթիա!R89+կենտրոն!R89+Գեղարք!R89+Էրեբունի!R89+Ավան!R89+Արմավիր!R89+Արագածոտն!R89+Արաբկիր!R89+Աջափնյակ!R89)</f>
        <v>0</v>
      </c>
      <c r="S89" s="90">
        <f t="shared" si="14"/>
        <v>1</v>
      </c>
      <c r="T89" s="88">
        <f>SUM(Հարավ.քաղ!T89+Հյուսիս.քաղ!T89+'Երևանի քաղ'!T89+Արարատ!T89+Կոտայք!T89+Տավուշ!T89+լոռի!T89+Սյունիք!T89+Շիրակ!T89+Շենգավիթ!T89+Մալաթիա!T89+կենտրոն!T89+Գեղարք!T89+Էրեբունի!T89+Ավան!T89+Արմավիր!T89+Արագածոտն!T89+Արաբկիր!T89+Աջափնյակ!T89)</f>
        <v>0</v>
      </c>
      <c r="U89" s="88">
        <f>SUM(Հարավ.քաղ!U89+Հյուսիս.քաղ!U89+'Երևանի քաղ'!U89+Արարատ!U89+Կոտայք!U89+Տավուշ!U89+լոռի!U89+Սյունիք!U89+Շիրակ!U89+Շենգավիթ!U89+Մալաթիա!U89+կենտրոն!U89+Գեղարք!U89+Էրեբունի!U89+Ավան!U89+Արմավիր!U89+Արագածոտն!U89+Արաբկիր!U89+Աջափնյակ!U89)</f>
        <v>1</v>
      </c>
      <c r="V89" s="88">
        <f>SUM(Հարավ.քաղ!V89+Հյուսիս.քաղ!V89+'Երևանի քաղ'!V89+Արարատ!V89+Կոտայք!V89+Տավուշ!V89+լոռի!V89+Սյունիք!V89+Շիրակ!V89+Շենգավիթ!V89+Մալաթիա!V89+կենտրոն!V89+Գեղարք!V89+Էրեբունի!V89+Ավան!V89+Արմավիր!V89+Արագածոտն!V89+Արաբկիր!V89+Աջափնյակ!V89)</f>
        <v>0</v>
      </c>
      <c r="W89" s="88">
        <f>SUM(Հարավ.քաղ!W89+Հյուսիս.քաղ!W89+'Երևանի քաղ'!W89+Արարատ!W89+Կոտայք!W89+Տավուշ!W89+լոռի!W89+Սյունիք!W89+Շիրակ!W89+Շենգավիթ!W89+Մալաթիա!W89+կենտրոն!W89+Գեղարք!W89+Էրեբունի!W89+Ավան!W89+Արմավիր!W89+Արագածոտն!W89+Արաբկիր!W89+Աջափնյակ!W89)</f>
        <v>0</v>
      </c>
      <c r="X89" s="88">
        <f>SUM(Հարավ.քաղ!X89+Հյուսիս.քաղ!X89+'Երևանի քաղ'!X89+Արարատ!X89+Կոտայք!X89+Տավուշ!X89+լոռի!X89+Սյունիք!X89+Շիրակ!X89+Շենգավիթ!X89+Մալաթիա!X89+կենտրոն!X89+Գեղարք!X89+Էրեբունի!X89+Ավան!X89+Արմավիր!X89+Արագածոտն!X89+Արաբկիր!X89+Աջափնյակ!X89)</f>
        <v>0</v>
      </c>
      <c r="Y89" s="90">
        <f t="shared" si="15"/>
        <v>0</v>
      </c>
      <c r="Z89" s="88">
        <f>SUM(Հարավ.քաղ!Z89+Հյուսիս.քաղ!Z89+'Երևանի քաղ'!Z89+Արարատ!Z89+Կոտայք!Z89+Տավուշ!Z89+լոռի!Z89+Սյունիք!Z89+Շիրակ!Z89+Շենգավիթ!Z89+Մալաթիա!Z89+կենտրոն!Z89+Գեղարք!Z89+Էրեբունի!Z89+Ավան!Z89+Արմավիր!Z89+Արագածոտն!Z89+Արաբկիր!Z89+Աջափնյակ!Z89)</f>
        <v>0</v>
      </c>
    </row>
    <row r="90" spans="1:26" s="84" customFormat="1">
      <c r="A90" s="86" t="s">
        <v>164</v>
      </c>
      <c r="B90" s="677" t="s">
        <v>165</v>
      </c>
      <c r="C90" s="680"/>
      <c r="D90" s="681"/>
      <c r="E90" s="88">
        <f>SUM(Հարավ.քաղ!E90+Հյուսիս.քաղ!E90+'Երևանի քաղ'!E90+Արարատ!E90+Կոտայք!E90+Տավուշ!E90+լոռի!E90+Սյունիք!E90+Շիրակ!E90+Շենգավիթ!E90+Մալաթիա!E90+կենտրոն!E90+Գեղարք!E90+Էրեբունի!E90+Ավան!E90+Արմավիր!E90+Արագածոտն!E90+Արաբկիր!E90+Աջափնյակ!E90)</f>
        <v>101</v>
      </c>
      <c r="F90" s="88">
        <f>SUM(Հարավ.քաղ!F90+Հյուսիս.քաղ!F90+'Երևանի քաղ'!F90+Արարատ!F90+Կոտայք!F90+Տավուշ!F90+լոռի!F90+Սյունիք!F90+Շիրակ!F90+Շենգավիթ!F90+Մալաթիա!F90+կենտրոն!F90+Գեղարք!F90+Էրեբունի!F90+Ավան!F90+Արմավիր!F90+Արագածոտն!F90+Արաբկիր!F90+Աջափնյակ!F90)</f>
        <v>275</v>
      </c>
      <c r="G90" s="88">
        <f>SUM(Հարավ.քաղ!G90+Հյուսիս.քաղ!G90+'Երևանի քաղ'!G90+Արարատ!G90+Կոտայք!G90+Տավուշ!G90+լոռի!G90+Սյունիք!G90+Շիրակ!G90+Շենգավիթ!G90+Մալաթիա!G90+կենտրոն!G90+Գեղարք!G90+Էրեբունի!G90+Ավան!G90+Արմավիր!G90+Արագածոտն!G90+Արաբկիր!G90+Աջափնյակ!G90)</f>
        <v>238</v>
      </c>
      <c r="H90" s="88">
        <f>SUM(Հարավ.քաղ!H90+Հյուսիս.քաղ!H90+'Երևանի քաղ'!H90+Արարատ!H90+Կոտայք!H90+Տավուշ!H90+լոռի!H90+Սյունիք!H90+Շիրակ!H90+Շենգավիթ!H90+Մալաթիա!H90+կենտրոն!H90+Գեղարք!H90+Էրեբունի!H90+Ավան!H90+Արմավիր!H90+Արագածոտն!H90+Արաբկիր!H90+Աջափնյակ!H90)</f>
        <v>29</v>
      </c>
      <c r="I90" s="88">
        <f>SUM(Հարավ.քաղ!I90+Հյուսիս.քաղ!I90+'Երևանի քաղ'!I90+Արարատ!I90+Կոտայք!I90+Տավուշ!I90+լոռի!I90+Սյունիք!I90+Շիրակ!I90+Շենգավիթ!I90+Մալաթիա!I90+կենտրոն!I90+Գեղարք!I90+Էրեբունի!I90+Ավան!I90+Արմավիր!I90+Արագածոտն!I90+Արաբկիր!I90+Աջափնյակ!I90)</f>
        <v>7</v>
      </c>
      <c r="J90" s="90">
        <f t="shared" si="12"/>
        <v>207</v>
      </c>
      <c r="K90" s="88">
        <f>SUM(Հարավ.քաղ!K90+Հյուսիս.քաղ!K90+'Երևանի քաղ'!K90+Արարատ!K90+Կոտայք!K90+Տավուշ!K90+լոռի!K90+Սյունիք!K90+Շիրակ!K90+Շենգավիթ!K90+Մալաթիա!K90+կենտրոն!K90+Գեղարք!K90+Էրեբունի!K90+Ավան!K90+Արմավիր!K90+Արագածոտն!K90+Արաբկիր!K90+Աջափնյակ!K90)</f>
        <v>165</v>
      </c>
      <c r="L90" s="88">
        <f>SUM(Հարավ.քաղ!L90+Հյուսիս.քաղ!L90+'Երևանի քաղ'!L90+Արարատ!L90+Կոտայք!L90+Տավուշ!L90+լոռի!L90+Սյունիք!L90+Շիրակ!L90+Շենգավիթ!L90+Մալաթիա!L90+կենտրոն!L90+Գեղարք!L90+Էրեբունի!L90+Ավան!L90+Արմավիր!L90+Արագածոտն!L90+Արաբկիր!L90+Աջափնյակ!L90)</f>
        <v>2</v>
      </c>
      <c r="M90" s="88">
        <f>SUM(Հարավ.քաղ!M90+Հյուսիս.քաղ!M90+'Երևանի քաղ'!M90+Արարատ!M90+Կոտայք!M90+Տավուշ!M90+լոռի!M90+Սյունիք!M90+Շիրակ!M90+Շենգավիթ!M90+Մալաթիա!M90+կենտրոն!M90+Գեղարք!M90+Էրեբունի!M90+Ավան!M90+Արմավիր!M90+Արագածոտն!M90+Արաբկիր!M90+Աջափնյակ!M90)</f>
        <v>7</v>
      </c>
      <c r="N90" s="90">
        <f t="shared" si="13"/>
        <v>33</v>
      </c>
      <c r="O90" s="88">
        <f>SUM(Հարավ.քաղ!O90+Հյուսիս.քաղ!O90+'Երևանի քաղ'!O90+Արարատ!O90+Կոտայք!O90+Տավուշ!O90+լոռի!O90+Սյունիք!O90+Շիրակ!O90+Շենգավիթ!O90+Մալաթիա!O90+կենտրոն!O90+Գեղարք!O90+Էրեբունի!O90+Ավան!O90+Արմավիր!O90+Արագածոտն!O90+Արաբկիր!O90+Աջափնյակ!O90)</f>
        <v>0</v>
      </c>
      <c r="P90" s="88">
        <f>SUM(Հարավ.քաղ!P90+Հյուսիս.քաղ!P90+'Երևանի քաղ'!P90+Արարատ!P90+Կոտայք!P90+Տավուշ!P90+լոռի!P90+Սյունիք!P90+Շիրակ!P90+Շենգավիթ!P90+Մալաթիա!P90+կենտրոն!P90+Գեղարք!P90+Էրեբունի!P90+Ավան!P90+Արմավիր!P90+Արագածոտն!P90+Արաբկիր!P90+Աջափնյակ!P90)</f>
        <v>31</v>
      </c>
      <c r="Q90" s="88">
        <f>SUM(Հարավ.քաղ!Q90+Հյուսիս.քաղ!Q90+'Երևանի քաղ'!Q90+Արարատ!Q90+Կոտայք!Q90+Տավուշ!Q90+լոռի!Q90+Սյունիք!Q90+Շիրակ!Q90+Շենգավիթ!Q90+Մալաթիա!Q90+կենտրոն!Q90+Գեղարք!Q90+Էրեբունի!Q90+Ավան!Q90+Արմավիր!Q90+Արագածոտն!Q90+Արաբկիր!Q90+Աջափնյակ!Q90)</f>
        <v>2</v>
      </c>
      <c r="R90" s="88">
        <f>SUM(Հարավ.քաղ!R90+Հյուսիս.քաղ!R90+'Երևանի քաղ'!R90+Արարատ!R90+Կոտայք!R90+Տավուշ!R90+լոռի!R90+Սյունիք!R90+Շիրակ!R90+Շենգավիթ!R90+Մալաթիա!R90+կենտրոն!R90+Գեղարք!R90+Էրեբունի!R90+Ավան!R90+Արմավիր!R90+Արագածոտն!R90+Արաբկիր!R90+Աջափնյակ!R90)</f>
        <v>0</v>
      </c>
      <c r="S90" s="90">
        <f t="shared" si="14"/>
        <v>207</v>
      </c>
      <c r="T90" s="88">
        <f>SUM(Հարավ.քաղ!T90+Հյուսիս.քաղ!T90+'Երևանի քաղ'!T90+Արարատ!T90+Կոտայք!T90+Տավուշ!T90+լոռի!T90+Սյունիք!T90+Շիրակ!T90+Շենգավիթ!T90+Մալաթիա!T90+կենտրոն!T90+Գեղարք!T90+Էրեբունի!T90+Ավան!T90+Արմավիր!T90+Արագածոտն!T90+Արաբկիր!T90+Աջափնյակ!T90)</f>
        <v>2</v>
      </c>
      <c r="U90" s="88">
        <f>SUM(Հարավ.քաղ!U90+Հյուսիս.քաղ!U90+'Երևանի քաղ'!U90+Արարատ!U90+Կոտայք!U90+Տավուշ!U90+լոռի!U90+Սյունիք!U90+Շիրակ!U90+Շենգավիթ!U90+Մալաթիա!U90+կենտրոն!U90+Գեղարք!U90+Էրեբունի!U90+Ավան!U90+Արմավիր!U90+Արագածոտն!U90+Արաբկիր!U90+Աջափնյակ!U90)</f>
        <v>177</v>
      </c>
      <c r="V90" s="88">
        <f>SUM(Հարավ.քաղ!V90+Հյուսիս.քաղ!V90+'Երևանի քաղ'!V90+Արարատ!V90+Կոտայք!V90+Տավուշ!V90+լոռի!V90+Սյունիք!V90+Շիրակ!V90+Շենգավիթ!V90+Մալաթիա!V90+կենտրոն!V90+Գեղարք!V90+Էրեբունի!V90+Ավան!V90+Արմավիր!V90+Արագածոտն!V90+Արաբկիր!V90+Աջափնյակ!V90)</f>
        <v>3</v>
      </c>
      <c r="W90" s="88">
        <f>SUM(Հարավ.քաղ!W90+Հյուսիս.քաղ!W90+'Երևանի քաղ'!W90+Արարատ!W90+Կոտայք!W90+Տավուշ!W90+լոռի!W90+Սյունիք!W90+Շիրակ!W90+Շենգավիթ!W90+Մալաթիա!W90+կենտրոն!W90+Գեղարք!W90+Էրեբունի!W90+Ավան!W90+Արմավիր!W90+Արագածոտն!W90+Արաբկիր!W90+Աջափնյակ!W90)</f>
        <v>0</v>
      </c>
      <c r="X90" s="88">
        <f>SUM(Հարավ.քաղ!X90+Հյուսիս.քաղ!X90+'Երևանի քաղ'!X90+Արարատ!X90+Կոտայք!X90+Տավուշ!X90+լոռի!X90+Սյունիք!X90+Շիրակ!X90+Շենգավիթ!X90+Մալաթիա!X90+կենտրոն!X90+Գեղարք!X90+Էրեբունի!X90+Ավան!X90+Արմավիր!X90+Արագածոտն!X90+Արաբկիր!X90+Աջափնյակ!X90)</f>
        <v>0</v>
      </c>
      <c r="Y90" s="90">
        <f t="shared" si="15"/>
        <v>130</v>
      </c>
      <c r="Z90" s="88">
        <f>SUM(Հարավ.քաղ!Z90+Հյուսիս.քաղ!Z90+'Երևանի քաղ'!Z90+Արարատ!Z90+Կոտայք!Z90+Տավուշ!Z90+լոռի!Z90+Սյունիք!Z90+Շիրակ!Z90+Շենգավիթ!Z90+Մալաթիա!Z90+կենտրոն!Z90+Գեղարք!Z90+Էրեբունի!Z90+Ավան!Z90+Արմավիր!Z90+Արագածոտն!Z90+Արաբկիր!Z90+Աջափնյակ!Z90)</f>
        <v>45</v>
      </c>
    </row>
    <row r="91" spans="1:26" s="84" customFormat="1">
      <c r="A91" s="86" t="s">
        <v>166</v>
      </c>
      <c r="B91" s="677" t="s">
        <v>167</v>
      </c>
      <c r="C91" s="680"/>
      <c r="D91" s="681"/>
      <c r="E91" s="88">
        <f>SUM(Հարավ.քաղ!E91+Հյուսիս.քաղ!E91+'Երևանի քաղ'!E91+Արարատ!E91+Կոտայք!E91+Տավուշ!E91+լոռի!E91+Սյունիք!E91+Շիրակ!E91+Շենգավիթ!E91+Մալաթիա!E91+կենտրոն!E91+Գեղարք!E91+Էրեբունի!E91+Ավան!E91+Արմավիր!E91+Արագածոտն!E91+Արաբկիր!E91+Աջափնյակ!E91)</f>
        <v>1</v>
      </c>
      <c r="F91" s="88">
        <f>SUM(Հարավ.քաղ!F91+Հյուսիս.քաղ!F91+'Երևանի քաղ'!F91+Արարատ!F91+Կոտայք!F91+Տավուշ!F91+լոռի!F91+Սյունիք!F91+Շիրակ!F91+Շենգավիթ!F91+Մալաթիա!F91+կենտրոն!F91+Գեղարք!F91+Էրեբունի!F91+Ավան!F91+Արմավիր!F91+Արագածոտն!F91+Արաբկիր!F91+Աջափնյակ!F91)</f>
        <v>23</v>
      </c>
      <c r="G91" s="88">
        <f>SUM(Հարավ.քաղ!G91+Հյուսիս.քաղ!G91+'Երևանի քաղ'!G91+Արարատ!G91+Կոտայք!G91+Տավուշ!G91+լոռի!G91+Սյունիք!G91+Շիրակ!G91+Շենգավիթ!G91+Մալաթիա!G91+կենտրոն!G91+Գեղարք!G91+Էրեբունի!G91+Ավան!G91+Արմավիր!G91+Արագածոտն!G91+Արաբկիր!G91+Աջափնյակ!G91)</f>
        <v>23</v>
      </c>
      <c r="H91" s="88">
        <f>SUM(Հարավ.քաղ!H91+Հյուսիս.քաղ!H91+'Երևանի քաղ'!H91+Արարատ!H91+Կոտայք!H91+Տավուշ!H91+լոռի!H91+Սյունիք!H91+Շիրակ!H91+Շենգավիթ!H91+Մալաթիա!H91+կենտրոն!H91+Գեղարք!H91+Էրեբունի!H91+Ավան!H91+Արմավիր!H91+Արագածոտն!H91+Արաբկիր!H91+Աջափնյակ!H91)</f>
        <v>0</v>
      </c>
      <c r="I91" s="88">
        <f>SUM(Հարավ.քաղ!I91+Հյուսիս.քաղ!I91+'Երևանի քաղ'!I91+Արարատ!I91+Կոտայք!I91+Տավուշ!I91+լոռի!I91+Սյունիք!I91+Շիրակ!I91+Շենգավիթ!I91+Մալաթիա!I91+կենտրոն!I91+Գեղարք!I91+Էրեբունի!I91+Ավան!I91+Արմավիր!I91+Արագածոտն!I91+Արաբկիր!I91+Աջափնյակ!I91)</f>
        <v>0</v>
      </c>
      <c r="J91" s="90">
        <f t="shared" si="12"/>
        <v>24</v>
      </c>
      <c r="K91" s="88">
        <f>SUM(Հարավ.քաղ!K91+Հյուսիս.քաղ!K91+'Երևանի քաղ'!K91+Արարատ!K91+Կոտայք!K91+Տավուշ!K91+լոռի!K91+Սյունիք!K91+Շիրակ!K91+Շենգավիթ!K91+Մալաթիա!K91+կենտրոն!K91+Գեղարք!K91+Էրեբունի!K91+Ավան!K91+Արմավիր!K91+Արագածոտն!K91+Արաբկիր!K91+Աջափնյակ!K91)</f>
        <v>22</v>
      </c>
      <c r="L91" s="88">
        <f>SUM(Հարավ.քաղ!L91+Հյուսիս.քաղ!L91+'Երևանի քաղ'!L91+Արարատ!L91+Կոտայք!L91+Տավուշ!L91+լոռի!L91+Սյունիք!L91+Շիրակ!L91+Շենգավիթ!L91+Մալաթիա!L91+կենտրոն!L91+Գեղարք!L91+Էրեբունի!L91+Ավան!L91+Արմավիր!L91+Արագածոտն!L91+Արաբկիր!L91+Աջափնյակ!L91)</f>
        <v>0</v>
      </c>
      <c r="M91" s="88">
        <f>SUM(Հարավ.քաղ!M91+Հյուսիս.քաղ!M91+'Երևանի քաղ'!M91+Արարատ!M91+Կոտայք!M91+Տավուշ!M91+լոռի!M91+Սյունիք!M91+Շիրակ!M91+Շենգավիթ!M91+Մալաթիա!M91+կենտրոն!M91+Գեղարք!M91+Էրեբունի!M91+Ավան!M91+Արմավիր!M91+Արագածոտն!M91+Արաբկիր!M91+Աջափնյակ!M91)</f>
        <v>0</v>
      </c>
      <c r="N91" s="90">
        <f t="shared" si="13"/>
        <v>2</v>
      </c>
      <c r="O91" s="88">
        <f>SUM(Հարավ.քաղ!O91+Հյուսիս.քաղ!O91+'Երևանի քաղ'!O91+Արարատ!O91+Կոտայք!O91+Տավուշ!O91+լոռի!O91+Սյունիք!O91+Շիրակ!O91+Շենգավիթ!O91+Մալաթիա!O91+կենտրոն!O91+Գեղարք!O91+Էրեբունի!O91+Ավան!O91+Արմավիր!O91+Արագածոտն!O91+Արաբկիր!O91+Աջափնյակ!O91)</f>
        <v>0</v>
      </c>
      <c r="P91" s="88">
        <f>SUM(Հարավ.քաղ!P91+Հյուսիս.քաղ!P91+'Երևանի քաղ'!P91+Արարատ!P91+Կոտայք!P91+Տավուշ!P91+լոռի!P91+Սյունիք!P91+Շիրակ!P91+Շենգավիթ!P91+Մալաթիա!P91+կենտրոն!P91+Գեղարք!P91+Էրեբունի!P91+Ավան!P91+Արմավիր!P91+Արագածոտն!P91+Արաբկիր!P91+Աջափնյակ!P91)</f>
        <v>2</v>
      </c>
      <c r="Q91" s="88">
        <f>SUM(Հարավ.քաղ!Q91+Հյուսիս.քաղ!Q91+'Երևանի քաղ'!Q91+Արարատ!Q91+Կոտայք!Q91+Տավուշ!Q91+լոռի!Q91+Սյունիք!Q91+Շիրակ!Q91+Շենգավիթ!Q91+Մալաթիա!Q91+կենտրոն!Q91+Գեղարք!Q91+Էրեբունի!Q91+Ավան!Q91+Արմավիր!Q91+Արագածոտն!Q91+Արաբկիր!Q91+Աջափնյակ!Q91)</f>
        <v>0</v>
      </c>
      <c r="R91" s="88">
        <f>SUM(Հարավ.քաղ!R91+Հյուսիս.քաղ!R91+'Երևանի քաղ'!R91+Արարատ!R91+Կոտայք!R91+Տավուշ!R91+լոռի!R91+Սյունիք!R91+Շիրակ!R91+Շենգավիթ!R91+Մալաթիա!R91+կենտրոն!R91+Գեղարք!R91+Էրեբունի!R91+Ավան!R91+Արմավիր!R91+Արագածոտն!R91+Արաբկիր!R91+Աջափնյակ!R91)</f>
        <v>0</v>
      </c>
      <c r="S91" s="90">
        <f t="shared" si="14"/>
        <v>24</v>
      </c>
      <c r="T91" s="88">
        <f>SUM(Հարավ.քաղ!T91+Հյուսիս.քաղ!T91+'Երևանի քաղ'!T91+Արարատ!T91+Կոտայք!T91+Տավուշ!T91+լոռի!T91+Սյունիք!T91+Շիրակ!T91+Շենգավիթ!T91+Մալաթիա!T91+կենտրոն!T91+Գեղարք!T91+Էրեբունի!T91+Ավան!T91+Արմավիր!T91+Արագածոտն!T91+Արաբկիր!T91+Աջափնյակ!T91)</f>
        <v>0</v>
      </c>
      <c r="U91" s="88">
        <f>SUM(Հարավ.քաղ!U91+Հյուսիս.քաղ!U91+'Երևանի քաղ'!U91+Արարատ!U91+Կոտայք!U91+Տավուշ!U91+լոռի!U91+Սյունիք!U91+Շիրակ!U91+Շենգավիթ!U91+Մալաթիա!U91+կենտրոն!U91+Գեղարք!U91+Էրեբունի!U91+Ավան!U91+Արմավիր!U91+Արագածոտն!U91+Արաբկիր!U91+Աջափնյակ!U91)</f>
        <v>24</v>
      </c>
      <c r="V91" s="88">
        <f>SUM(Հարավ.քաղ!V91+Հյուսիս.քաղ!V91+'Երևանի քաղ'!V91+Արարատ!V91+Կոտայք!V91+Տավուշ!V91+լոռի!V91+Սյունիք!V91+Շիրակ!V91+Շենգավիթ!V91+Մալաթիա!V91+կենտրոն!V91+Գեղարք!V91+Էրեբունի!V91+Ավան!V91+Արմավիր!V91+Արագածոտն!V91+Արաբկիր!V91+Աջափնյակ!V91)</f>
        <v>0</v>
      </c>
      <c r="W91" s="88">
        <f>SUM(Հարավ.քաղ!W91+Հյուսիս.քաղ!W91+'Երևանի քաղ'!W91+Արարատ!W91+Կոտայք!W91+Տավուշ!W91+լոռի!W91+Սյունիք!W91+Շիրակ!W91+Շենգավիթ!W91+Մալաթիա!W91+կենտրոն!W91+Գեղարք!W91+Էրեբունի!W91+Ավան!W91+Արմավիր!W91+Արագածոտն!W91+Արաբկիր!W91+Աջափնյակ!W91)</f>
        <v>0</v>
      </c>
      <c r="X91" s="88">
        <f>SUM(Հարավ.քաղ!X91+Հյուսիս.քաղ!X91+'Երևանի քաղ'!X91+Արարատ!X91+Կոտայք!X91+Տավուշ!X91+լոռի!X91+Սյունիք!X91+Շիրակ!X91+Շենգավիթ!X91+Մալաթիա!X91+կենտրոն!X91+Գեղարք!X91+Էրեբունի!X91+Ավան!X91+Արմավիր!X91+Արագածոտն!X91+Արաբկիր!X91+Աջափնյակ!X91)</f>
        <v>0</v>
      </c>
      <c r="Y91" s="90">
        <f t="shared" si="15"/>
        <v>0</v>
      </c>
      <c r="Z91" s="88">
        <f>SUM(Հարավ.քաղ!Z91+Հյուսիս.քաղ!Z91+'Երևանի քաղ'!Z91+Արարատ!Z91+Կոտայք!Z91+Տավուշ!Z91+լոռի!Z91+Սյունիք!Z91+Շիրակ!Z91+Շենգավիթ!Z91+Մալաթիա!Z91+կենտրոն!Z91+Գեղարք!Z91+Էրեբունի!Z91+Ավան!Z91+Արմավիր!Z91+Արագածոտն!Z91+Արաբկիր!Z91+Աջափնյակ!Z91)</f>
        <v>0</v>
      </c>
    </row>
    <row r="92" spans="1:26" s="84" customFormat="1">
      <c r="A92" s="86" t="s">
        <v>168</v>
      </c>
      <c r="B92" s="677" t="s">
        <v>169</v>
      </c>
      <c r="C92" s="680"/>
      <c r="D92" s="681"/>
      <c r="E92" s="88">
        <f>SUM(Հարավ.քաղ!E92+Հյուսիս.քաղ!E92+'Երևանի քաղ'!E92+Արարատ!E92+Կոտայք!E92+Տավուշ!E92+լոռի!E92+Սյունիք!E92+Շիրակ!E92+Շենգավիթ!E92+Մալաթիա!E92+կենտրոն!E92+Գեղարք!E92+Էրեբունի!E92+Ավան!E92+Արմավիր!E92+Արագածոտն!E92+Արաբկիր!E92+Աջափնյակ!E92)</f>
        <v>82</v>
      </c>
      <c r="F92" s="88">
        <f>SUM(Հարավ.քաղ!F92+Հյուսիս.քաղ!F92+'Երևանի քաղ'!F92+Արարատ!F92+Կոտայք!F92+Տավուշ!F92+լոռի!F92+Սյունիք!F92+Շիրակ!F92+Շենգավիթ!F92+Մալաթիա!F92+կենտրոն!F92+Գեղարք!F92+Էրեբունի!F92+Ավան!F92+Արմավիր!F92+Արագածոտն!F92+Արաբկիր!F92+Աջափնյակ!F92)</f>
        <v>649</v>
      </c>
      <c r="G92" s="88">
        <f>SUM(Հարավ.քաղ!G92+Հյուսիս.քաղ!G92+'Երևանի քաղ'!G92+Արարատ!G92+Կոտայք!G92+Տավուշ!G92+լոռի!G92+Սյունիք!G92+Շիրակ!G92+Շենգավիթ!G92+Մալաթիա!G92+կենտրոն!G92+Գեղարք!G92+Էրեբունի!G92+Ավան!G92+Արմավիր!G92+Արագածոտն!G92+Արաբկիր!G92+Աջափնյակ!G92)</f>
        <v>551</v>
      </c>
      <c r="H92" s="88">
        <f>SUM(Հարավ.քաղ!H92+Հյուսիս.քաղ!H92+'Երևանի քաղ'!H92+Արարատ!H92+Կոտայք!H92+Տավուշ!H92+լոռի!H92+Սյունիք!H92+Շիրակ!H92+Շենգավիթ!H92+Մալաթիա!H92+կենտրոն!H92+Գեղարք!H92+Էրեբունի!H92+Ավան!H92+Արմավիր!H92+Արագածոտն!H92+Արաբկիր!H92+Աջափնյակ!H92)</f>
        <v>94</v>
      </c>
      <c r="I92" s="88">
        <f>SUM(Հարավ.քաղ!I92+Հյուսիս.քաղ!I92+'Երևանի քաղ'!I92+Արարատ!I92+Կոտայք!I92+Տավուշ!I92+լոռի!I92+Սյունիք!I92+Շիրակ!I92+Շենգավիթ!I92+Մալաթիա!I92+կենտրոն!I92+Գեղարք!I92+Էրեբունի!I92+Ավան!I92+Արմավիր!I92+Արագածոտն!I92+Արաբկիր!I92+Աջափնյակ!I92)</f>
        <v>4</v>
      </c>
      <c r="J92" s="90">
        <f t="shared" si="12"/>
        <v>520</v>
      </c>
      <c r="K92" s="88">
        <f>SUM(Հարավ.քաղ!K92+Հյուսիս.քաղ!K92+'Երևանի քաղ'!K92+Արարատ!K92+Կոտայք!K92+Տավուշ!K92+լոռի!K92+Սյունիք!K92+Շիրակ!K92+Շենգավիթ!K92+Մալաթիա!K92+կենտրոն!K92+Գեղարք!K92+Էրեբունի!K92+Ավան!K92+Արմավիր!K92+Արագածոտն!K92+Արաբկիր!K92+Աջափնյակ!K92)</f>
        <v>414</v>
      </c>
      <c r="L92" s="88">
        <f>SUM(Հարավ.քաղ!L92+Հյուսիս.քաղ!L92+'Երևանի քաղ'!L92+Արարատ!L92+Կոտայք!L92+Տավուշ!L92+լոռի!L92+Սյունիք!L92+Շիրակ!L92+Շենգավիթ!L92+Մալաթիա!L92+կենտրոն!L92+Գեղարք!L92+Էրեբունի!L92+Ավան!L92+Արմավիր!L92+Արագածոտն!L92+Արաբկիր!L92+Աջափնյակ!L92)</f>
        <v>2</v>
      </c>
      <c r="M92" s="88">
        <f>SUM(Հարավ.քաղ!M92+Հյուսիս.քաղ!M92+'Երևանի քաղ'!M92+Արարատ!M92+Կոտայք!M92+Տավուշ!M92+լոռի!M92+Սյունիք!M92+Շիրակ!M92+Շենգավիթ!M92+Մալաթիա!M92+կենտրոն!M92+Գեղարք!M92+Էրեբունի!M92+Ավան!M92+Արմավիր!M92+Արագածոտն!M92+Արաբկիր!M92+Աջափնյակ!M92)</f>
        <v>61</v>
      </c>
      <c r="N92" s="90">
        <f t="shared" si="13"/>
        <v>43</v>
      </c>
      <c r="O92" s="88">
        <f>SUM(Հարավ.քաղ!O92+Հյուսիս.քաղ!O92+'Երևանի քաղ'!O92+Արարատ!O92+Կոտայք!O92+Տավուշ!O92+լոռի!O92+Սյունիք!O92+Շիրակ!O92+Շենգավիթ!O92+Մալաթիա!O92+կենտրոն!O92+Գեղարք!O92+Էրեբունի!O92+Ավան!O92+Արմավիր!O92+Արագածոտն!O92+Արաբկիր!O92+Աջափնյակ!O92)</f>
        <v>0</v>
      </c>
      <c r="P92" s="88">
        <f>SUM(Հարավ.քաղ!P92+Հյուսիս.քաղ!P92+'Երևանի քաղ'!P92+Արարատ!P92+Կոտայք!P92+Տավուշ!P92+լոռի!P92+Սյունիք!P92+Շիրակ!P92+Շենգավիթ!P92+Մալաթիա!P92+կենտրոն!P92+Գեղարք!P92+Էրեբունի!P92+Ավան!P92+Արմավիր!P92+Արագածոտն!P92+Արաբկիր!P92+Աջափնյակ!P92)</f>
        <v>42</v>
      </c>
      <c r="Q92" s="88">
        <f>SUM(Հարավ.քաղ!Q92+Հյուսիս.քաղ!Q92+'Երևանի քաղ'!Q92+Արարատ!Q92+Կոտայք!Q92+Տավուշ!Q92+լոռի!Q92+Սյունիք!Q92+Շիրակ!Q92+Շենգավիթ!Q92+Մալաթիա!Q92+կենտրոն!Q92+Գեղարք!Q92+Էրեբունի!Q92+Ավան!Q92+Արմավիր!Q92+Արագածոտն!Q92+Արաբկիր!Q92+Աջափնյակ!Q92)</f>
        <v>1</v>
      </c>
      <c r="R92" s="88">
        <f>SUM(Հարավ.քաղ!R92+Հյուսիս.քաղ!R92+'Երևանի քաղ'!R92+Արարատ!R92+Կոտայք!R92+Տավուշ!R92+լոռի!R92+Սյունիք!R92+Շիրակ!R92+Շենգավիթ!R92+Մալաթիա!R92+կենտրոն!R92+Գեղարք!R92+Էրեբունի!R92+Ավան!R92+Արմավիր!R92+Արագածոտն!R92+Արաբկիր!R92+Աջափնյակ!R92)</f>
        <v>1</v>
      </c>
      <c r="S92" s="90">
        <f t="shared" si="14"/>
        <v>521</v>
      </c>
      <c r="T92" s="88">
        <f>SUM(Հարավ.քաղ!T92+Հյուսիս.քաղ!T92+'Երևանի քաղ'!T92+Արարատ!T92+Կոտայք!T92+Տավուշ!T92+լոռի!T92+Սյունիք!T92+Շիրակ!T92+Շենգավիթ!T92+Մալաթիա!T92+կենտրոն!T92+Գեղարք!T92+Էրեբունի!T92+Ավան!T92+Արմավիր!T92+Արագածոտն!T92+Արաբկիր!T92+Աջափնյակ!T92)</f>
        <v>0</v>
      </c>
      <c r="U92" s="88">
        <f>SUM(Հարավ.քաղ!U92+Հյուսիս.քաղ!U92+'Երևանի քաղ'!U92+Արարատ!U92+Կոտայք!U92+Տավուշ!U92+լոռի!U92+Սյունիք!U92+Շիրակ!U92+Շենգավիթ!U92+Մալաթիա!U92+կենտրոն!U92+Գեղարք!U92+Էրեբունի!U92+Ավան!U92+Արմավիր!U92+Արագածոտն!U92+Արաբկիր!U92+Աջափնյակ!U92)</f>
        <v>425</v>
      </c>
      <c r="V92" s="88">
        <f>SUM(Հարավ.քաղ!V92+Հյուսիս.քաղ!V92+'Երևանի քաղ'!V92+Արարատ!V92+Կոտայք!V92+Տավուշ!V92+լոռի!V92+Սյունիք!V92+Շիրակ!V92+Շենգավիթ!V92+Մալաթիա!V92+կենտրոն!V92+Գեղարք!V92+Էրեբունի!V92+Ավան!V92+Արմավիր!V92+Արագածոտն!V92+Արաբկիր!V92+Աջափնյակ!V92)</f>
        <v>10</v>
      </c>
      <c r="W92" s="88">
        <f>SUM(Հարավ.քաղ!W92+Հյուսիս.քաղ!W92+'Երևանի քաղ'!W92+Արարատ!W92+Կոտայք!W92+Տավուշ!W92+լոռի!W92+Սյունիք!W92+Շիրակ!W92+Շենգավիթ!W92+Մալաթիա!W92+կենտրոն!W92+Գեղարք!W92+Էրեբունի!W92+Ավան!W92+Արմավիր!W92+Արագածոտն!W92+Արաբկիր!W92+Աջափնյակ!W92)</f>
        <v>0</v>
      </c>
      <c r="X92" s="88">
        <f>SUM(Հարավ.քաղ!X92+Հյուսիս.քաղ!X92+'Երևանի քաղ'!X92+Արարատ!X92+Կոտայք!X92+Տավուշ!X92+լոռի!X92+Սյունիք!X92+Շիրակ!X92+Շենգավիթ!X92+Մալաթիա!X92+կենտրոն!X92+Գեղարք!X92+Էրեբունի!X92+Ավան!X92+Արմավիր!X92+Արագածոտն!X92+Արաբկիր!X92+Աջափնյակ!X92)</f>
        <v>2</v>
      </c>
      <c r="Y92" s="90">
        <f t="shared" si="15"/>
        <v>112</v>
      </c>
      <c r="Z92" s="88">
        <f>SUM(Հարավ.քաղ!Z92+Հյուսիս.քաղ!Z92+'Երևանի քաղ'!Z92+Արարատ!Z92+Կոտայք!Z92+Տավուշ!Z92+լոռի!Z92+Սյունիք!Z92+Շիրակ!Z92+Շենգավիթ!Z92+Մալաթիա!Z92+կենտրոն!Z92+Գեղարք!Z92+Էրեբունի!Z92+Ավան!Z92+Արմավիր!Z92+Արագածոտն!Z92+Արաբկիր!Z92+Աջափնյակ!Z92)</f>
        <v>2</v>
      </c>
    </row>
    <row r="93" spans="1:26" s="84" customFormat="1">
      <c r="A93" s="86" t="s">
        <v>170</v>
      </c>
      <c r="B93" s="677" t="s">
        <v>171</v>
      </c>
      <c r="C93" s="680"/>
      <c r="D93" s="681"/>
      <c r="E93" s="88">
        <f>SUM(Հարավ.քաղ!E93+Հյուսիս.քաղ!E93+'Երևանի քաղ'!E93+Արարատ!E93+Կոտայք!E93+Տավուշ!E93+լոռի!E93+Սյունիք!E93+Շիրակ!E93+Շենգավիթ!E93+Մալաթիա!E93+կենտրոն!E93+Գեղարք!E93+Էրեբունի!E93+Ավան!E93+Արմավիր!E93+Արագածոտն!E93+Արաբկիր!E93+Աջափնյակ!E93)</f>
        <v>2</v>
      </c>
      <c r="F93" s="88">
        <f>SUM(Հարավ.քաղ!F93+Հյուսիս.քաղ!F93+'Երևանի քաղ'!F93+Արարատ!F93+Կոտայք!F93+Տավուշ!F93+լոռի!F93+Սյունիք!F93+Շիրակ!F93+Շենգավիթ!F93+Մալաթիա!F93+կենտրոն!F93+Գեղարք!F93+Էրեբունի!F93+Ավան!F93+Արմավիր!F93+Արագածոտն!F93+Արաբկիր!F93+Աջափնյակ!F93)</f>
        <v>27</v>
      </c>
      <c r="G93" s="88">
        <f>SUM(Հարավ.քաղ!G93+Հյուսիս.քաղ!G93+'Երևանի քաղ'!G93+Արարատ!G93+Կոտայք!G93+Տավուշ!G93+լոռի!G93+Սյունիք!G93+Շիրակ!G93+Շենգավիթ!G93+Մալաթիա!G93+կենտրոն!G93+Գեղարք!G93+Էրեբունի!G93+Ավան!G93+Արմավիր!G93+Արագածոտն!G93+Արաբկիր!G93+Աջափնյակ!G93)</f>
        <v>22</v>
      </c>
      <c r="H93" s="88">
        <f>SUM(Հարավ.քաղ!H93+Հյուսիս.քաղ!H93+'Երևանի քաղ'!H93+Արարատ!H93+Կոտայք!H93+Տավուշ!H93+լոռի!H93+Սյունիք!H93+Շիրակ!H93+Շենգավիթ!H93+Մալաթիա!H93+կենտրոն!H93+Գեղարք!H93+Էրեբունի!H93+Ավան!H93+Արմավիր!H93+Արագածոտն!H93+Արաբկիր!H93+Աջափնյակ!H93)</f>
        <v>3</v>
      </c>
      <c r="I93" s="88">
        <f>SUM(Հարավ.քաղ!I93+Հյուսիս.քաղ!I93+'Երևանի քաղ'!I93+Արարատ!I93+Կոտայք!I93+Տավուշ!I93+լոռի!I93+Սյունիք!I93+Շիրակ!I93+Շենգավիթ!I93+Մալաթիա!I93+կենտրոն!I93+Գեղարք!I93+Էրեբունի!I93+Ավան!I93+Արմավիր!I93+Արագածոտն!I93+Արաբկիր!I93+Աջափնյակ!I93)</f>
        <v>2</v>
      </c>
      <c r="J93" s="90">
        <f t="shared" si="12"/>
        <v>21</v>
      </c>
      <c r="K93" s="88">
        <f>SUM(Հարավ.քաղ!K93+Հյուսիս.քաղ!K93+'Երևանի քաղ'!K93+Արարատ!K93+Կոտայք!K93+Տավուշ!K93+լոռի!K93+Սյունիք!K93+Շիրակ!K93+Շենգավիթ!K93+Մալաթիա!K93+կենտրոն!K93+Գեղարք!K93+Էրեբունի!K93+Ավան!K93+Արմավիր!K93+Արագածոտն!K93+Արաբկիր!K93+Աջափնյակ!K93)</f>
        <v>13</v>
      </c>
      <c r="L93" s="88">
        <f>SUM(Հարավ.քաղ!L93+Հյուսիս.քաղ!L93+'Երևանի քաղ'!L93+Արարատ!L93+Կոտայք!L93+Տավուշ!L93+լոռի!L93+Սյունիք!L93+Շիրակ!L93+Շենգավիթ!L93+Մալաթիա!L93+կենտրոն!L93+Գեղարք!L93+Էրեբունի!L93+Ավան!L93+Արմավիր!L93+Արագածոտն!L93+Արաբկիր!L93+Աջափնյակ!L93)</f>
        <v>1</v>
      </c>
      <c r="M93" s="88">
        <f>SUM(Հարավ.քաղ!M93+Հյուսիս.քաղ!M93+'Երևանի քաղ'!M93+Արարատ!M93+Կոտայք!M93+Տավուշ!M93+լոռի!M93+Սյունիք!M93+Շիրակ!M93+Շենգավիթ!M93+Մալաթիա!M93+կենտրոն!M93+Գեղարք!M93+Էրեբունի!M93+Ավան!M93+Արմավիր!M93+Արագածոտն!M93+Արաբկիր!M93+Աջափնյակ!M93)</f>
        <v>3</v>
      </c>
      <c r="N93" s="90">
        <f t="shared" si="13"/>
        <v>4</v>
      </c>
      <c r="O93" s="88">
        <f>SUM(Հարավ.քաղ!O93+Հյուսիս.քաղ!O93+'Երևանի քաղ'!O93+Արարատ!O93+Կոտայք!O93+Տավուշ!O93+լոռի!O93+Սյունիք!O93+Շիրակ!O93+Շենգավիթ!O93+Մալաթիա!O93+կենտրոն!O93+Գեղարք!O93+Էրեբունի!O93+Ավան!O93+Արմավիր!O93+Արագածոտն!O93+Արաբկիր!O93+Աջափնյակ!O93)</f>
        <v>0</v>
      </c>
      <c r="P93" s="88">
        <f>SUM(Հարավ.քաղ!P93+Հյուսիս.քաղ!P93+'Երևանի քաղ'!P93+Արարատ!P93+Կոտայք!P93+Տավուշ!P93+լոռի!P93+Սյունիք!P93+Շիրակ!P93+Շենգավիթ!P93+Մալաթիա!P93+կենտրոն!P93+Գեղարք!P93+Էրեբունի!P93+Ավան!P93+Արմավիր!P93+Արագածոտն!P93+Արաբկիր!P93+Աջափնյակ!P93)</f>
        <v>1</v>
      </c>
      <c r="Q93" s="88">
        <f>SUM(Հարավ.քաղ!Q93+Հյուսիս.քաղ!Q93+'Երևանի քաղ'!Q93+Արարատ!Q93+Կոտայք!Q93+Տավուշ!Q93+լոռի!Q93+Սյունիք!Q93+Շիրակ!Q93+Շենգավիթ!Q93+Մալաթիա!Q93+կենտրոն!Q93+Գեղարք!Q93+Էրեբունի!Q93+Ավան!Q93+Արմավիր!Q93+Արագածոտն!Q93+Արաբկիր!Q93+Աջափնյակ!Q93)</f>
        <v>3</v>
      </c>
      <c r="R93" s="88">
        <f>SUM(Հարավ.քաղ!R93+Հյուսիս.քաղ!R93+'Երևանի քաղ'!R93+Արարատ!R93+Կոտայք!R93+Տավուշ!R93+լոռի!R93+Սյունիք!R93+Շիրակ!R93+Շենգավիթ!R93+Մալաթիա!R93+կենտրոն!R93+Գեղարք!R93+Էրեբունի!R93+Ավան!R93+Արմավիր!R93+Արագածոտն!R93+Արաբկիր!R93+Աջափնյակ!R93)</f>
        <v>1</v>
      </c>
      <c r="S93" s="90">
        <f t="shared" si="14"/>
        <v>22</v>
      </c>
      <c r="T93" s="88">
        <f>SUM(Հարավ.քաղ!T93+Հյուսիս.քաղ!T93+'Երևանի քաղ'!T93+Արարատ!T93+Կոտայք!T93+Տավուշ!T93+լոռի!T93+Սյունիք!T93+Շիրակ!T93+Շենգավիթ!T93+Մալաթիա!T93+կենտրոն!T93+Գեղարք!T93+Էրեբունի!T93+Ավան!T93+Արմավիր!T93+Արագածոտն!T93+Արաբկիր!T93+Աջափնյակ!T93)</f>
        <v>1</v>
      </c>
      <c r="U93" s="88">
        <f>SUM(Հարավ.քաղ!U93+Հյուսիս.քաղ!U93+'Երևանի քաղ'!U93+Արարատ!U93+Կոտայք!U93+Տավուշ!U93+լոռի!U93+Սյունիք!U93+Շիրակ!U93+Շենգավիթ!U93+Մալաթիա!U93+կենտրոն!U93+Գեղարք!U93+Էրեբունի!U93+Ավան!U93+Արմավիր!U93+Արագածոտն!U93+Արաբկիր!U93+Աջափնյակ!U93)</f>
        <v>12</v>
      </c>
      <c r="V93" s="88">
        <f>SUM(Հարավ.քաղ!V93+Հյուսիս.քաղ!V93+'Երևանի քաղ'!V93+Արարատ!V93+Կոտայք!V93+Տավուշ!V93+լոռի!V93+Սյունիք!V93+Շիրակ!V93+Շենգավիթ!V93+Մալաթիա!V93+կենտրոն!V93+Գեղարք!V93+Էրեբունի!V93+Ավան!V93+Արմավիր!V93+Արագածոտն!V93+Արաբկիր!V93+Աջափնյակ!V93)</f>
        <v>0</v>
      </c>
      <c r="W93" s="88">
        <f>SUM(Հարավ.քաղ!W93+Հյուսիս.քաղ!W93+'Երևանի քաղ'!W93+Արարատ!W93+Կոտայք!W93+Տավուշ!W93+լոռի!W93+Սյունիք!W93+Շիրակ!W93+Շենգավիթ!W93+Մալաթիա!W93+կենտրոն!W93+Գեղարք!W93+Էրեբունի!W93+Ավան!W93+Արմավիր!W93+Արագածոտն!W93+Արաբկիր!W93+Աջափնյակ!W93)</f>
        <v>0</v>
      </c>
      <c r="X93" s="88">
        <f>SUM(Հարավ.քաղ!X93+Հյուսիս.քաղ!X93+'Երևանի քաղ'!X93+Արարատ!X93+Կոտայք!X93+Տավուշ!X93+լոռի!X93+Սյունիք!X93+Շիրակ!X93+Շենգավիթ!X93+Մալաթիա!X93+կենտրոն!X93+Գեղարք!X93+Էրեբունի!X93+Ավան!X93+Արմավիր!X93+Արագածոտն!X93+Արաբկիր!X93+Աջափնյակ!X93)</f>
        <v>0</v>
      </c>
      <c r="Y93" s="90">
        <f t="shared" si="15"/>
        <v>1</v>
      </c>
      <c r="Z93" s="88">
        <f>SUM(Հարավ.քաղ!Z93+Հյուսիս.քաղ!Z93+'Երևանի քաղ'!Z93+Արարատ!Z93+Կոտայք!Z93+Տավուշ!Z93+լոռի!Z93+Սյունիք!Z93+Շիրակ!Z93+Շենգավիթ!Z93+Մալաթիա!Z93+կենտրոն!Z93+Գեղարք!Z93+Էրեբունի!Z93+Ավան!Z93+Արմավիր!Z93+Արագածոտն!Z93+Արաբկիր!Z93+Աջափնյակ!Z93)</f>
        <v>0</v>
      </c>
    </row>
    <row r="94" spans="1:26" s="84" customFormat="1">
      <c r="A94" s="86" t="s">
        <v>172</v>
      </c>
      <c r="B94" s="677" t="s">
        <v>173</v>
      </c>
      <c r="C94" s="680"/>
      <c r="D94" s="681"/>
      <c r="E94" s="88">
        <f>SUM(Հարավ.քաղ!E94+Հյուսիս.քաղ!E94+'Երևանի քաղ'!E94+Արարատ!E94+Կոտայք!E94+Տավուշ!E94+լոռի!E94+Սյունիք!E94+Շիրակ!E94+Շենգավիթ!E94+Մալաթիա!E94+կենտրոն!E94+Գեղարք!E94+Էրեբունի!E94+Ավան!E94+Արմավիր!E94+Արագածոտն!E94+Արաբկիր!E94+Աջափնյակ!E94)</f>
        <v>9</v>
      </c>
      <c r="F94" s="88">
        <f>SUM(Հարավ.քաղ!F94+Հյուսիս.քաղ!F94+'Երևանի քաղ'!F94+Արարատ!F94+Կոտայք!F94+Տավուշ!F94+լոռի!F94+Սյունիք!F94+Շիրակ!F94+Շենգավիթ!F94+Մալաթիա!F94+կենտրոն!F94+Գեղարք!F94+Էրեբունի!F94+Ավան!F94+Արմավիր!F94+Արագածոտն!F94+Արաբկիր!F94+Աջափնյակ!F94)</f>
        <v>61</v>
      </c>
      <c r="G94" s="88">
        <f>SUM(Հարավ.քաղ!G94+Հյուսիս.քաղ!G94+'Երևանի քաղ'!G94+Արարատ!G94+Կոտայք!G94+Տավուշ!G94+լոռի!G94+Սյունիք!G94+Շիրակ!G94+Շենգավիթ!G94+Մալաթիա!G94+կենտրոն!G94+Գեղարք!G94+Էրեբունի!G94+Ավան!G94+Արմավիր!G94+Արագածոտն!G94+Արաբկիր!G94+Աջափնյակ!G94)</f>
        <v>51</v>
      </c>
      <c r="H94" s="88">
        <f>SUM(Հարավ.քաղ!H94+Հյուսիս.քաղ!H94+'Երևանի քաղ'!H94+Արարատ!H94+Կոտայք!H94+Տավուշ!H94+լոռի!H94+Սյունիք!H94+Շիրակ!H94+Շենգավիթ!H94+Մալաթիա!H94+կենտրոն!H94+Գեղարք!H94+Էրեբունի!H94+Ավան!H94+Արմավիր!H94+Արագածոտն!H94+Արաբկիր!H94+Աջափնյակ!H94)</f>
        <v>10</v>
      </c>
      <c r="I94" s="88">
        <f>SUM(Հարավ.քաղ!I94+Հյուսիս.քաղ!I94+'Երևանի քաղ'!I94+Արարատ!I94+Կոտայք!I94+Տավուշ!I94+լոռի!I94+Սյունիք!I94+Շիրակ!I94+Շենգավիթ!I94+Մալաթիա!I94+կենտրոն!I94+Գեղարք!I94+Էրեբունի!I94+Ավան!I94+Արմավիր!I94+Արագածոտն!I94+Արաբկիր!I94+Աջափնյակ!I94)</f>
        <v>0</v>
      </c>
      <c r="J94" s="90">
        <f t="shared" si="12"/>
        <v>46</v>
      </c>
      <c r="K94" s="88">
        <f>SUM(Հարավ.քաղ!K94+Հյուսիս.քաղ!K94+'Երևանի քաղ'!K94+Արարատ!K94+Կոտայք!K94+Տավուշ!K94+լոռի!K94+Սյունիք!K94+Շիրակ!K94+Շենգավիթ!K94+Մալաթիա!K94+կենտրոն!K94+Գեղարք!K94+Էրեբունի!K94+Ավան!K94+Արմավիր!K94+Արագածոտն!K94+Արաբկիր!K94+Աջափնյակ!K94)</f>
        <v>31</v>
      </c>
      <c r="L94" s="88">
        <f>SUM(Հարավ.քաղ!L94+Հյուսիս.քաղ!L94+'Երևանի քաղ'!L94+Արարատ!L94+Կոտայք!L94+Տավուշ!L94+լոռի!L94+Սյունիք!L94+Շիրակ!L94+Շենգավիթ!L94+Մալաթիա!L94+կենտրոն!L94+Գեղարք!L94+Էրեբունի!L94+Ավան!L94+Արմավիր!L94+Արագածոտն!L94+Արաբկիր!L94+Աջափնյակ!L94)</f>
        <v>1</v>
      </c>
      <c r="M94" s="88">
        <f>SUM(Հարավ.քաղ!M94+Հյուսիս.քաղ!M94+'Երևանի քաղ'!M94+Արարատ!M94+Կոտայք!M94+Տավուշ!M94+լոռի!M94+Սյունիք!M94+Շիրակ!M94+Շենգավիթ!M94+Մալաթիա!M94+կենտրոն!M94+Գեղարք!M94+Էրեբունի!M94+Ավան!M94+Արմավիր!M94+Արագածոտն!M94+Արաբկիր!M94+Աջափնյակ!M94)</f>
        <v>5</v>
      </c>
      <c r="N94" s="90">
        <f t="shared" si="13"/>
        <v>9</v>
      </c>
      <c r="O94" s="88">
        <f>SUM(Հարավ.քաղ!O94+Հյուսիս.քաղ!O94+'Երևանի քաղ'!O94+Արարատ!O94+Կոտայք!O94+Տավուշ!O94+լոռի!O94+Սյունիք!O94+Շիրակ!O94+Շենգավիթ!O94+Մալաթիա!O94+կենտրոն!O94+Գեղարք!O94+Էրեբունի!O94+Ավան!O94+Արմավիր!O94+Արագածոտն!O94+Արաբկիր!O94+Աջափնյակ!O94)</f>
        <v>0</v>
      </c>
      <c r="P94" s="88">
        <f>SUM(Հարավ.քաղ!P94+Հյուսիս.քաղ!P94+'Երևանի քաղ'!P94+Արարատ!P94+Կոտայք!P94+Տավուշ!P94+լոռի!P94+Սյունիք!P94+Շիրակ!P94+Շենգավիթ!P94+Մալաթիա!P94+կենտրոն!P94+Գեղարք!P94+Էրեբունի!P94+Ավան!P94+Արմավիր!P94+Արագածոտն!P94+Արաբկիր!P94+Աջափնյակ!P94)</f>
        <v>8</v>
      </c>
      <c r="Q94" s="88">
        <f>SUM(Հարավ.քաղ!Q94+Հյուսիս.քաղ!Q94+'Երևանի քաղ'!Q94+Արարատ!Q94+Կոտայք!Q94+Տավուշ!Q94+լոռի!Q94+Սյունիք!Q94+Շիրակ!Q94+Շենգավիթ!Q94+Մալաթիա!Q94+կենտրոն!Q94+Գեղարք!Q94+Էրեբունի!Q94+Ավան!Q94+Արմավիր!Q94+Արագածոտն!Q94+Արաբկիր!Q94+Աջափնյակ!Q94)</f>
        <v>1</v>
      </c>
      <c r="R94" s="88">
        <f>SUM(Հարավ.քաղ!R94+Հյուսիս.քաղ!R94+'Երևանի քաղ'!R94+Արարատ!R94+Կոտայք!R94+Տավուշ!R94+լոռի!R94+Սյունիք!R94+Շիրակ!R94+Շենգավիթ!R94+Մալաթիա!R94+կենտրոն!R94+Գեղարք!R94+Էրեբունի!R94+Ավան!R94+Արմավիր!R94+Արագածոտն!R94+Արաբկիր!R94+Աջափնյակ!R94)</f>
        <v>0</v>
      </c>
      <c r="S94" s="90">
        <f t="shared" si="14"/>
        <v>46</v>
      </c>
      <c r="T94" s="88">
        <f>SUM(Հարավ.քաղ!T94+Հյուսիս.քաղ!T94+'Երևանի քաղ'!T94+Արարատ!T94+Կոտայք!T94+Տավուշ!T94+լոռի!T94+Սյունիք!T94+Շիրակ!T94+Շենգավիթ!T94+Մալաթիա!T94+կենտրոն!T94+Գեղարք!T94+Էրեբունի!T94+Ավան!T94+Արմավիր!T94+Արագածոտն!T94+Արաբկիր!T94+Աջափնյակ!T94)</f>
        <v>0</v>
      </c>
      <c r="U94" s="88">
        <f>SUM(Հարավ.քաղ!U94+Հյուսիս.քաղ!U94+'Երևանի քաղ'!U94+Արարատ!U94+Կոտայք!U94+Տավուշ!U94+լոռի!U94+Սյունիք!U94+Շիրակ!U94+Շենգավիթ!U94+Մալաթիա!U94+կենտրոն!U94+Գեղարք!U94+Էրեբունի!U94+Ավան!U94+Արմավիր!U94+Արագածոտն!U94+Արաբկիր!U94+Աջափնյակ!U94)</f>
        <v>46</v>
      </c>
      <c r="V94" s="88">
        <f>SUM(Հարավ.քաղ!V94+Հյուսիս.քաղ!V94+'Երևանի քաղ'!V94+Արարատ!V94+Կոտայք!V94+Տավուշ!V94+լոռի!V94+Սյունիք!V94+Շիրակ!V94+Շենգավիթ!V94+Մալաթիա!V94+կենտրոն!V94+Գեղարք!V94+Էրեբունի!V94+Ավան!V94+Արմավիր!V94+Արագածոտն!V94+Արաբկիր!V94+Աջափնյակ!V94)</f>
        <v>1</v>
      </c>
      <c r="W94" s="88">
        <f>SUM(Հարավ.քաղ!W94+Հյուսիս.քաղ!W94+'Երևանի քաղ'!W94+Արարատ!W94+Կոտայք!W94+Տավուշ!W94+լոռի!W94+Սյունիք!W94+Շիրակ!W94+Շենգավիթ!W94+Մալաթիա!W94+կենտրոն!W94+Գեղարք!W94+Էրեբունի!W94+Ավան!W94+Արմավիր!W94+Արագածոտն!W94+Արաբկիր!W94+Աջափնյակ!W94)</f>
        <v>0</v>
      </c>
      <c r="X94" s="88">
        <f>SUM(Հարավ.քաղ!X94+Հյուսիս.քաղ!X94+'Երևանի քաղ'!X94+Արարատ!X94+Կոտայք!X94+Տավուշ!X94+լոռի!X94+Սյունիք!X94+Շիրակ!X94+Շենգավիթ!X94+Մալաթիա!X94+կենտրոն!X94+Գեղարք!X94+Էրեբունի!X94+Ավան!X94+Արմավիր!X94+Արագածոտն!X94+Արաբկիր!X94+Աջափնյակ!X94)</f>
        <v>0</v>
      </c>
      <c r="Y94" s="90">
        <f t="shared" si="15"/>
        <v>14</v>
      </c>
      <c r="Z94" s="88">
        <f>SUM(Հարավ.քաղ!Z94+Հյուսիս.քաղ!Z94+'Երևանի քաղ'!Z94+Արարատ!Z94+Կոտայք!Z94+Տավուշ!Z94+լոռի!Z94+Սյունիք!Z94+Շիրակ!Z94+Շենգավիթ!Z94+Մալաթիա!Z94+կենտրոն!Z94+Գեղարք!Z94+Էրեբունի!Z94+Ավան!Z94+Արմավիր!Z94+Արագածոտն!Z94+Արաբկիր!Z94+Աջափնյակ!Z94)</f>
        <v>0</v>
      </c>
    </row>
    <row r="95" spans="1:26" s="84" customFormat="1">
      <c r="A95" s="86" t="s">
        <v>174</v>
      </c>
      <c r="B95" s="665" t="s">
        <v>175</v>
      </c>
      <c r="C95" s="666"/>
      <c r="D95" s="667"/>
      <c r="E95" s="88">
        <f>SUM(Հարավ.քաղ!E95+Հյուսիս.քաղ!E95+'Երևանի քաղ'!E95+Արարատ!E95+Կոտայք!E95+Տավուշ!E95+լոռի!E95+Սյունիք!E95+Շիրակ!E95+Շենգավիթ!E95+Մալաթիա!E95+կենտրոն!E95+Գեղարք!E95+Էրեբունի!E95+Ավան!E95+Արմավիր!E95+Արագածոտն!E95+Արաբկիր!E95+Աջափնյակ!E95)</f>
        <v>2</v>
      </c>
      <c r="F95" s="88">
        <f>SUM(Հարավ.քաղ!F95+Հյուսիս.քաղ!F95+'Երևանի քաղ'!F95+Արարատ!F95+Կոտայք!F95+Տավուշ!F95+լոռի!F95+Սյունիք!F95+Շիրակ!F95+Շենգավիթ!F95+Մալաթիա!F95+կենտրոն!F95+Գեղարք!F95+Էրեբունի!F95+Ավան!F95+Արմավիր!F95+Արագածոտն!F95+Արաբկիր!F95+Աջափնյակ!F95)</f>
        <v>36</v>
      </c>
      <c r="G95" s="88">
        <f>SUM(Հարավ.քաղ!G95+Հյուսիս.քաղ!G95+'Երևանի քաղ'!G95+Արարատ!G95+Կոտայք!G95+Տավուշ!G95+լոռի!G95+Սյունիք!G95+Շիրակ!G95+Շենգավիթ!G95+Մալաթիա!G95+կենտրոն!G95+Գեղարք!G95+Էրեբունի!G95+Ավան!G95+Արմավիր!G95+Արագածոտն!G95+Արաբկիր!G95+Աջափնյակ!G95)</f>
        <v>33</v>
      </c>
      <c r="H95" s="88">
        <f>SUM(Հարավ.քաղ!H95+Հյուսիս.քաղ!H95+'Երևանի քաղ'!H95+Արարատ!H95+Կոտայք!H95+Տավուշ!H95+լոռի!H95+Սյունիք!H95+Շիրակ!H95+Շենգավիթ!H95+Մալաթիա!H95+կենտրոն!H95+Գեղարք!H95+Էրեբունի!H95+Ավան!H95+Արմավիր!H95+Արագածոտն!H95+Արաբկիր!H95+Աջափնյակ!H95)</f>
        <v>3</v>
      </c>
      <c r="I95" s="88">
        <f>SUM(Հարավ.քաղ!I95+Հյուսիս.քաղ!I95+'Երևանի քաղ'!I95+Արարատ!I95+Կոտայք!I95+Տավուշ!I95+լոռի!I95+Սյունիք!I95+Շիրակ!I95+Շենգավիթ!I95+Մալաթիա!I95+կենտրոն!I95+Գեղարք!I95+Էրեբունի!I95+Ավան!I95+Արմավիր!I95+Արագածոտն!I95+Արաբկիր!I95+Աջափնյակ!I95)</f>
        <v>0</v>
      </c>
      <c r="J95" s="90">
        <f t="shared" si="12"/>
        <v>25</v>
      </c>
      <c r="K95" s="88">
        <f>SUM(Հարավ.քաղ!K95+Հյուսիս.քաղ!K95+'Երևանի քաղ'!K95+Արարատ!K95+Կոտայք!K95+Տավուշ!K95+լոռի!K95+Սյունիք!K95+Շիրակ!K95+Շենգավիթ!K95+Մալաթիա!K95+կենտրոն!K95+Գեղարք!K95+Էրեբունի!K95+Ավան!K95+Արմավիր!K95+Արագածոտն!K95+Արաբկիր!K95+Աջափնյակ!K95)</f>
        <v>16</v>
      </c>
      <c r="L95" s="88">
        <f>SUM(Հարավ.քաղ!L95+Հյուսիս.քաղ!L95+'Երևանի քաղ'!L95+Արարատ!L95+Կոտայք!L95+Տավուշ!L95+լոռի!L95+Սյունիք!L95+Շիրակ!L95+Շենգավիթ!L95+Մալաթիա!L95+կենտրոն!L95+Գեղարք!L95+Էրեբունի!L95+Ավան!L95+Արմավիր!L95+Արագածոտն!L95+Արաբկիր!L95+Աջափնյակ!L95)</f>
        <v>2</v>
      </c>
      <c r="M95" s="88">
        <f>SUM(Հարավ.քաղ!M95+Հյուսիս.քաղ!M95+'Երևանի քաղ'!M95+Արարատ!M95+Կոտայք!M95+Տավուշ!M95+լոռի!M95+Սյունիք!M95+Շիրակ!M95+Շենգավիթ!M95+Մալաթիա!M95+կենտրոն!M95+Գեղարք!M95+Էրեբունի!M95+Ավան!M95+Արմավիր!M95+Արագածոտն!M95+Արաբկիր!M95+Աջափնյակ!M95)</f>
        <v>6</v>
      </c>
      <c r="N95" s="90">
        <f t="shared" si="13"/>
        <v>1</v>
      </c>
      <c r="O95" s="88">
        <f>SUM(Հարավ.քաղ!O95+Հյուսիս.քաղ!O95+'Երևանի քաղ'!O95+Արարատ!O95+Կոտայք!O95+Տավուշ!O95+լոռի!O95+Սյունիք!O95+Շիրակ!O95+Շենգավիթ!O95+Մալաթիա!O95+կենտրոն!O95+Գեղարք!O95+Էրեբունի!O95+Ավան!O95+Արմավիր!O95+Արագածոտն!O95+Արաբկիր!O95+Աջափնյակ!O95)</f>
        <v>0</v>
      </c>
      <c r="P95" s="88">
        <f>SUM(Հարավ.քաղ!P95+Հյուսիս.քաղ!P95+'Երևանի քաղ'!P95+Արարատ!P95+Կոտայք!P95+Տավուշ!P95+լոռի!P95+Սյունիք!P95+Շիրակ!P95+Շենգավիթ!P95+Մալաթիա!P95+կենտրոն!P95+Գեղարք!P95+Էրեբունի!P95+Ավան!P95+Արմավիր!P95+Արագածոտն!P95+Արաբկիր!P95+Աջափնյակ!P95)</f>
        <v>1</v>
      </c>
      <c r="Q95" s="88">
        <f>SUM(Հարավ.քաղ!Q95+Հյուսիս.քաղ!Q95+'Երևանի քաղ'!Q95+Արարատ!Q95+Կոտայք!Q95+Տավուշ!Q95+լոռի!Q95+Սյունիք!Q95+Շիրակ!Q95+Շենգավիթ!Q95+Մալաթիա!Q95+կենտրոն!Q95+Գեղարք!Q95+Էրեբունի!Q95+Ավան!Q95+Արմավիր!Q95+Արագածոտն!Q95+Արաբկիր!Q95+Աջափնյակ!Q95)</f>
        <v>0</v>
      </c>
      <c r="R95" s="88">
        <f>SUM(Հարավ.քաղ!R95+Հյուսիս.քաղ!R95+'Երևանի քաղ'!R95+Արարատ!R95+Կոտայք!R95+Տավուշ!R95+լոռի!R95+Սյունիք!R95+Շիրակ!R95+Շենգավիթ!R95+Մալաթիա!R95+կենտրոն!R95+Գեղարք!R95+Էրեբունի!R95+Ավան!R95+Արմավիր!R95+Արագածոտն!R95+Արաբկիր!R95+Աջափնյակ!R95)</f>
        <v>0</v>
      </c>
      <c r="S95" s="90">
        <f t="shared" si="14"/>
        <v>25</v>
      </c>
      <c r="T95" s="88">
        <f>SUM(Հարավ.քաղ!T95+Հյուսիս.քաղ!T95+'Երևանի քաղ'!T95+Արարատ!T95+Կոտայք!T95+Տավուշ!T95+լոռի!T95+Սյունիք!T95+Շիրակ!T95+Շենգավիթ!T95+Մալաթիա!T95+կենտրոն!T95+Գեղարք!T95+Էրեբունի!T95+Ավան!T95+Արմավիր!T95+Արագածոտն!T95+Արաբկիր!T95+Աջափնյակ!T95)</f>
        <v>0</v>
      </c>
      <c r="U95" s="88">
        <f>SUM(Հարավ.քաղ!U95+Հյուսիս.քաղ!U95+'Երևանի քաղ'!U95+Արարատ!U95+Կոտայք!U95+Տավուշ!U95+լոռի!U95+Սյունիք!U95+Շիրակ!U95+Շենգավիթ!U95+Մալաթիա!U95+կենտրոն!U95+Գեղարք!U95+Էրեբունի!U95+Ավան!U95+Արմավիր!U95+Արագածոտն!U95+Արաբկիր!U95+Աջափնյակ!U95)</f>
        <v>18</v>
      </c>
      <c r="V95" s="88">
        <f>SUM(Հարավ.քաղ!V95+Հյուսիս.քաղ!V95+'Երևանի քաղ'!V95+Արարատ!V95+Կոտայք!V95+Տավուշ!V95+լոռի!V95+Սյունիք!V95+Շիրակ!V95+Շենգավիթ!V95+Մալաթիա!V95+կենտրոն!V95+Գեղարք!V95+Էրեբունի!V95+Ավան!V95+Արմավիր!V95+Արագածոտն!V95+Արաբկիր!V95+Աջափնյակ!V95)</f>
        <v>5</v>
      </c>
      <c r="W95" s="88">
        <f>SUM(Հարավ.քաղ!W95+Հյուսիս.քաղ!W95+'Երևանի քաղ'!W95+Արարատ!W95+Կոտայք!W95+Տավուշ!W95+լոռի!W95+Սյունիք!W95+Շիրակ!W95+Շենգավիթ!W95+Մալաթիա!W95+կենտրոն!W95+Գեղարք!W95+Էրեբունի!W95+Ավան!W95+Արմավիր!W95+Արագածոտն!W95+Արաբկիր!W95+Աջափնյակ!W95)</f>
        <v>0</v>
      </c>
      <c r="X95" s="88">
        <f>SUM(Հարավ.քաղ!X95+Հյուսիս.քաղ!X95+'Երևանի քաղ'!X95+Արարատ!X95+Կոտայք!X95+Տավուշ!X95+լոռի!X95+Սյունիք!X95+Շիրակ!X95+Շենգավիթ!X95+Մալաթիա!X95+կենտրոն!X95+Գեղարք!X95+Էրեբունի!X95+Ավան!X95+Արմավիր!X95+Արագածոտն!X95+Արաբկիր!X95+Աջափնյակ!X95)</f>
        <v>2</v>
      </c>
      <c r="Y95" s="90">
        <f t="shared" si="15"/>
        <v>10</v>
      </c>
      <c r="Z95" s="88">
        <f>SUM(Հարավ.քաղ!Z95+Հյուսիս.քաղ!Z95+'Երևանի քաղ'!Z95+Արարատ!Z95+Կոտայք!Z95+Տավուշ!Z95+լոռի!Z95+Սյունիք!Z95+Շիրակ!Z95+Շենգավիթ!Z95+Մալաթիա!Z95+կենտրոն!Z95+Գեղարք!Z95+Էրեբունի!Z95+Ավան!Z95+Արմավիր!Z95+Արագածոտն!Z95+Արաբկիր!Z95+Աջափնյակ!Z95)</f>
        <v>2</v>
      </c>
    </row>
    <row r="96" spans="1:26" s="84" customFormat="1">
      <c r="A96" s="86" t="s">
        <v>176</v>
      </c>
      <c r="B96" s="665" t="s">
        <v>177</v>
      </c>
      <c r="C96" s="666"/>
      <c r="D96" s="667"/>
      <c r="E96" s="88">
        <f>SUM(Հարավ.քաղ!E96+Հյուսիս.քաղ!E96+'Երևանի քաղ'!E96+Արարատ!E96+Կոտայք!E96+Տավուշ!E96+լոռի!E96+Սյունիք!E96+Շիրակ!E96+Շենգավիթ!E96+Մալաթիա!E96+կենտրոն!E96+Գեղարք!E96+Էրեբունի!E96+Ավան!E96+Արմավիր!E96+Արագածոտն!E96+Արաբկիր!E96+Աջափնյակ!E96)</f>
        <v>3</v>
      </c>
      <c r="F96" s="88">
        <f>SUM(Հարավ.քաղ!F96+Հյուսիս.քաղ!F96+'Երևանի քաղ'!F96+Արարատ!F96+Կոտայք!F96+Տավուշ!F96+լոռի!F96+Սյունիք!F96+Շիրակ!F96+Շենգավիթ!F96+Մալաթիա!F96+կենտրոն!F96+Գեղարք!F96+Էրեբունի!F96+Ավան!F96+Արմավիր!F96+Արագածոտն!F96+Արաբկիր!F96+Աջափնյակ!F96)</f>
        <v>37</v>
      </c>
      <c r="G96" s="88">
        <f>SUM(Հարավ.քաղ!G96+Հյուսիս.քաղ!G96+'Երևանի քաղ'!G96+Արարատ!G96+Կոտայք!G96+Տավուշ!G96+լոռի!G96+Սյունիք!G96+Շիրակ!G96+Շենգավիթ!G96+Մալաթիա!G96+կենտրոն!G96+Գեղարք!G96+Էրեբունի!G96+Ավան!G96+Արմավիր!G96+Արագածոտն!G96+Արաբկիր!G96+Աջափնյակ!G96)</f>
        <v>36</v>
      </c>
      <c r="H96" s="88">
        <f>SUM(Հարավ.քաղ!H96+Հյուսիս.քաղ!H96+'Երևանի քաղ'!H96+Արարատ!H96+Կոտայք!H96+Տավուշ!H96+լոռի!H96+Սյունիք!H96+Շիրակ!H96+Շենգավիթ!H96+Մալաթիա!H96+կենտրոն!H96+Գեղարք!H96+Էրեբունի!H96+Ավան!H96+Արմավիր!H96+Արագածոտն!H96+Արաբկիր!H96+Աջափնյակ!H96)</f>
        <v>1</v>
      </c>
      <c r="I96" s="88">
        <f>SUM(Հարավ.քաղ!I96+Հյուսիս.քաղ!I96+'Երևանի քաղ'!I96+Արարատ!I96+Կոտայք!I96+Տավուշ!I96+լոռի!I96+Սյունիք!I96+Շիրակ!I96+Շենգավիթ!I96+Մալաթիա!I96+կենտրոն!I96+Գեղարք!I96+Էրեբունի!I96+Ավան!I96+Արմավիր!I96+Արագածոտն!I96+Արաբկիր!I96+Աջափնյակ!I96)</f>
        <v>0</v>
      </c>
      <c r="J96" s="90">
        <f t="shared" si="12"/>
        <v>35</v>
      </c>
      <c r="K96" s="88">
        <f>SUM(Հարավ.քաղ!K96+Հյուսիս.քաղ!K96+'Երևանի քաղ'!K96+Արարատ!K96+Կոտայք!K96+Տավուշ!K96+լոռի!K96+Սյունիք!K96+Շիրակ!K96+Շենգավիթ!K96+Մալաթիա!K96+կենտրոն!K96+Գեղարք!K96+Էրեբունի!K96+Ավան!K96+Արմավիր!K96+Արագածոտն!K96+Արաբկիր!K96+Աջափնյակ!K96)</f>
        <v>32</v>
      </c>
      <c r="L96" s="88">
        <f>SUM(Հարավ.քաղ!L96+Հյուսիս.քաղ!L96+'Երևանի քաղ'!L96+Արարատ!L96+Կոտայք!L96+Տավուշ!L96+լոռի!L96+Սյունիք!L96+Շիրակ!L96+Շենգավիթ!L96+Մալաթիա!L96+կենտրոն!L96+Գեղարք!L96+Էրեբունի!L96+Ավան!L96+Արմավիր!L96+Արագածոտն!L96+Արաբկիր!L96+Աջափնյակ!L96)</f>
        <v>0</v>
      </c>
      <c r="M96" s="88">
        <f>SUM(Հարավ.քաղ!M96+Հյուսիս.քաղ!M96+'Երևանի քաղ'!M96+Արարատ!M96+Կոտայք!M96+Տավուշ!M96+լոռի!M96+Սյունիք!M96+Շիրակ!M96+Շենգավիթ!M96+Մալաթիա!M96+կենտրոն!M96+Գեղարք!M96+Էրեբունի!M96+Ավան!M96+Արմավիր!M96+Արագածոտն!M96+Արաբկիր!M96+Աջափնյակ!M96)</f>
        <v>2</v>
      </c>
      <c r="N96" s="90">
        <f t="shared" si="13"/>
        <v>1</v>
      </c>
      <c r="O96" s="88">
        <f>SUM(Հարավ.քաղ!O96+Հյուսիս.քաղ!O96+'Երևանի քաղ'!O96+Արարատ!O96+Կոտայք!O96+Տավուշ!O96+լոռի!O96+Սյունիք!O96+Շիրակ!O96+Շենգավիթ!O96+Մալաթիա!O96+կենտրոն!O96+Գեղարք!O96+Էրեբունի!O96+Ավան!O96+Արմավիր!O96+Արագածոտն!O96+Արաբկիր!O96+Աջափնյակ!O96)</f>
        <v>0</v>
      </c>
      <c r="P96" s="88">
        <f>SUM(Հարավ.քաղ!P96+Հյուսիս.քաղ!P96+'Երևանի քաղ'!P96+Արարատ!P96+Կոտայք!P96+Տավուշ!P96+լոռի!P96+Սյունիք!P96+Շիրակ!P96+Շենգավիթ!P96+Մալաթիա!P96+կենտրոն!P96+Գեղարք!P96+Էրեբունի!P96+Ավան!P96+Արմավիր!P96+Արագածոտն!P96+Արաբկիր!P96+Աջափնյակ!P96)</f>
        <v>1</v>
      </c>
      <c r="Q96" s="88">
        <f>SUM(Հարավ.քաղ!Q96+Հյուսիս.քաղ!Q96+'Երևանի քաղ'!Q96+Արարատ!Q96+Կոտայք!Q96+Տավուշ!Q96+լոռի!Q96+Սյունիք!Q96+Շիրակ!Q96+Շենգավիթ!Q96+Մալաթիա!Q96+կենտրոն!Q96+Գեղարք!Q96+Էրեբունի!Q96+Ավան!Q96+Արմավիր!Q96+Արագածոտն!Q96+Արաբկիր!Q96+Աջափնյակ!Q96)</f>
        <v>0</v>
      </c>
      <c r="R96" s="88">
        <f>SUM(Հարավ.քաղ!R96+Հյուսիս.քաղ!R96+'Երևանի քաղ'!R96+Արարատ!R96+Կոտայք!R96+Տավուշ!R96+լոռի!R96+Սյունիք!R96+Շիրակ!R96+Շենգավիթ!R96+Մալաթիա!R96+կենտրոն!R96+Գեղարք!R96+Էրեբունի!R96+Ավան!R96+Արմավիր!R96+Արագածոտն!R96+Արաբկիր!R96+Աջափնյակ!R96)</f>
        <v>0</v>
      </c>
      <c r="S96" s="90">
        <f t="shared" si="14"/>
        <v>35</v>
      </c>
      <c r="T96" s="88">
        <f>SUM(Հարավ.քաղ!T96+Հյուսիս.քաղ!T96+'Երևանի քաղ'!T96+Արարատ!T96+Կոտայք!T96+Տավուշ!T96+լոռի!T96+Սյունիք!T96+Շիրակ!T96+Շենգավիթ!T96+Մալաթիա!T96+կենտրոն!T96+Գեղարք!T96+Էրեբունի!T96+Ավան!T96+Արմավիր!T96+Արագածոտն!T96+Արաբկիր!T96+Աջափնյակ!T96)</f>
        <v>0</v>
      </c>
      <c r="U96" s="88">
        <f>SUM(Հարավ.քաղ!U96+Հյուսիս.քաղ!U96+'Երևանի քաղ'!U96+Արարատ!U96+Կոտայք!U96+Տավուշ!U96+լոռի!U96+Սյունիք!U96+Շիրակ!U96+Շենգավիթ!U96+Մալաթիա!U96+կենտրոն!U96+Գեղարք!U96+Էրեբունի!U96+Ավան!U96+Արմավիր!U96+Արագածոտն!U96+Արաբկիր!U96+Աջափնյակ!U96)</f>
        <v>44</v>
      </c>
      <c r="V96" s="88">
        <f>SUM(Հարավ.քաղ!V96+Հյուսիս.քաղ!V96+'Երևանի քաղ'!V96+Արարատ!V96+Կոտայք!V96+Տավուշ!V96+լոռի!V96+Սյունիք!V96+Շիրակ!V96+Շենգավիթ!V96+Մալաթիա!V96+կենտրոն!V96+Գեղարք!V96+Էրեբունի!V96+Ավան!V96+Արմավիր!V96+Արագածոտն!V96+Արաբկիր!V96+Աջափնյակ!V96)</f>
        <v>0</v>
      </c>
      <c r="W96" s="88">
        <f>SUM(Հարավ.քաղ!W96+Հյուսիս.քաղ!W96+'Երևանի քաղ'!W96+Արարատ!W96+Կոտայք!W96+Տավուշ!W96+լոռի!W96+Սյունիք!W96+Շիրակ!W96+Շենգավիթ!W96+Մալաթիա!W96+կենտրոն!W96+Գեղարք!W96+Էրեբունի!W96+Ավան!W96+Արմավիր!W96+Արագածոտն!W96+Արաբկիր!W96+Աջափնյակ!W96)</f>
        <v>0</v>
      </c>
      <c r="X96" s="88">
        <f>SUM(Հարավ.քաղ!X96+Հյուսիս.քաղ!X96+'Երևանի քաղ'!X96+Արարատ!X96+Կոտայք!X96+Տավուշ!X96+լոռի!X96+Սյունիք!X96+Շիրակ!X96+Շենգավիթ!X96+Մալաթիա!X96+կենտրոն!X96+Գեղարք!X96+Էրեբունի!X96+Ավան!X96+Արմավիր!X96+Արագածոտն!X96+Արաբկիր!X96+Աջափնյակ!X96)</f>
        <v>0</v>
      </c>
      <c r="Y96" s="90">
        <f t="shared" si="15"/>
        <v>4</v>
      </c>
      <c r="Z96" s="88">
        <f>SUM(Հարավ.քաղ!Z96+Հյուսիս.քաղ!Z96+'Երևանի քաղ'!Z96+Արարատ!Z96+Կոտայք!Z96+Տավուշ!Z96+լոռի!Z96+Սյունիք!Z96+Շիրակ!Z96+Շենգավիթ!Z96+Մալաթիա!Z96+կենտրոն!Z96+Գեղարք!Z96+Էրեբունի!Z96+Ավան!Z96+Արմավիր!Z96+Արագածոտն!Z96+Արաբկիր!Z96+Աջափնյակ!Z96)</f>
        <v>1</v>
      </c>
    </row>
    <row r="97" spans="1:26" s="84" customFormat="1">
      <c r="A97" s="86" t="s">
        <v>178</v>
      </c>
      <c r="B97" s="677" t="s">
        <v>179</v>
      </c>
      <c r="C97" s="680"/>
      <c r="D97" s="681"/>
      <c r="E97" s="88">
        <f>SUM(Հարավ.քաղ!E97+Հյուսիս.քաղ!E97+'Երևանի քաղ'!E97+Արարատ!E97+Կոտայք!E97+Տավուշ!E97+լոռի!E97+Սյունիք!E97+Շիրակ!E97+Շենգավիթ!E97+Մալաթիա!E97+կենտրոն!E97+Գեղարք!E97+Էրեբունի!E97+Ավան!E97+Արմավիր!E97+Արագածոտն!E97+Արաբկիր!E97+Աջափնյակ!E97)</f>
        <v>99</v>
      </c>
      <c r="F97" s="88">
        <f>SUM(Հարավ.քաղ!F97+Հյուսիս.քաղ!F97+'Երևանի քաղ'!F97+Արարատ!F97+Կոտայք!F97+Տավուշ!F97+լոռի!F97+Սյունիք!F97+Շիրակ!F97+Շենգավիթ!F97+Մալաթիա!F97+կենտրոն!F97+Գեղարք!F97+Էրեբունի!F97+Ավան!F97+Արմավիր!F97+Արագածոտն!F97+Արաբկիր!F97+Աջափնյակ!F97)</f>
        <v>942</v>
      </c>
      <c r="G97" s="88">
        <f>SUM(Հարավ.քաղ!G97+Հյուսիս.քաղ!G97+'Երևանի քաղ'!G97+Արարատ!G97+Կոտայք!G97+Տավուշ!G97+լոռի!G97+Սյունիք!G97+Շիրակ!G97+Շենգավիթ!G97+Մալաթիա!G97+կենտրոն!G97+Գեղարք!G97+Էրեբունի!G97+Ավան!G97+Արմավիր!G97+Արագածոտն!G97+Արաբկիր!G97+Աջափնյակ!G97)</f>
        <v>838</v>
      </c>
      <c r="H97" s="88">
        <f>SUM(Հարավ.քաղ!H97+Հյուսիս.քաղ!H97+'Երևանի քաղ'!H97+Արարատ!H97+Կոտայք!H97+Տավուշ!H97+լոռի!H97+Սյունիք!H97+Շիրակ!H97+Շենգավիթ!H97+Մալաթիա!H97+կենտրոն!H97+Գեղարք!H97+Էրեբունի!H97+Ավան!H97+Արմավիր!H97+Արագածոտն!H97+Արաբկիր!H97+Աջափնյակ!H97)</f>
        <v>80</v>
      </c>
      <c r="I97" s="88">
        <f>SUM(Հարավ.քաղ!I97+Հյուսիս.քաղ!I97+'Երևանի քաղ'!I97+Արարատ!I97+Կոտայք!I97+Տավուշ!I97+լոռի!I97+Սյունիք!I97+Շիրակ!I97+Շենգավիթ!I97+Մալաթիա!I97+կենտրոն!I97+Գեղարք!I97+Էրեբունի!I97+Ավան!I97+Արմավիր!I97+Արագածոտն!I97+Արաբկիր!I97+Աջափնյակ!I97)</f>
        <v>25</v>
      </c>
      <c r="J97" s="90">
        <f t="shared" si="12"/>
        <v>782</v>
      </c>
      <c r="K97" s="88">
        <f>SUM(Հարավ.քաղ!K97+Հյուսիս.քաղ!K97+'Երևանի քաղ'!K97+Արարատ!K97+Կոտայք!K97+Տավուշ!K97+լոռի!K97+Սյունիք!K97+Շիրակ!K97+Շենգավիթ!K97+Մալաթիա!K97+կենտրոն!K97+Գեղարք!K97+Էրեբունի!K97+Ավան!K97+Արմավիր!K97+Արագածոտն!K97+Արաբկիր!K97+Աջափնյակ!K97)</f>
        <v>626</v>
      </c>
      <c r="L97" s="88">
        <f>SUM(Հարավ.քաղ!L97+Հյուսիս.քաղ!L97+'Երևանի քաղ'!L97+Արարատ!L97+Կոտայք!L97+Տավուշ!L97+լոռի!L97+Սյունիք!L97+Շիրակ!L97+Շենգավիթ!L97+Մալաթիա!L97+կենտրոն!L97+Գեղարք!L97+Էրեբունի!L97+Ավան!L97+Արմավիր!L97+Արագածոտն!L97+Արաբկիր!L97+Աջափնյակ!L97)</f>
        <v>21</v>
      </c>
      <c r="M97" s="88">
        <f>SUM(Հարավ.քաղ!M97+Հյուսիս.քաղ!M97+'Երևանի քաղ'!M97+Արարատ!M97+Կոտայք!M97+Տավուշ!M97+լոռի!M97+Սյունիք!M97+Շիրակ!M97+Շենգավիթ!M97+Մալաթիա!M97+կենտրոն!M97+Գեղարք!M97+Էրեբունի!M97+Ավան!M97+Արմավիր!M97+Արագածոտն!M97+Արաբկիր!M97+Աջափնյակ!M97)</f>
        <v>74</v>
      </c>
      <c r="N97" s="90">
        <f t="shared" si="13"/>
        <v>61</v>
      </c>
      <c r="O97" s="88">
        <f>SUM(Հարավ.քաղ!O97+Հյուսիս.քաղ!O97+'Երևանի քաղ'!O97+Արարատ!O97+Կոտայք!O97+Տավուշ!O97+լոռի!O97+Սյունիք!O97+Շիրակ!O97+Շենգավիթ!O97+Մալաթիա!O97+կենտրոն!O97+Գեղարք!O97+Էրեբունի!O97+Ավան!O97+Արմավիր!O97+Արագածոտն!O97+Արաբկիր!O97+Աջափնյակ!O97)</f>
        <v>2</v>
      </c>
      <c r="P97" s="88">
        <f>SUM(Հարավ.քաղ!P97+Հյուսիս.քաղ!P97+'Երևանի քաղ'!P97+Արարատ!P97+Կոտայք!P97+Տավուշ!P97+լոռի!P97+Սյունիք!P97+Շիրակ!P97+Շենգավիթ!P97+Մալաթիա!P97+կենտրոն!P97+Գեղարք!P97+Էրեբունի!P97+Ավան!P97+Արմավիր!P97+Արագածոտն!P97+Արաբկիր!P97+Աջափնյակ!P97)</f>
        <v>50</v>
      </c>
      <c r="Q97" s="88">
        <f>SUM(Հարավ.քաղ!Q97+Հյուսիս.քաղ!Q97+'Երևանի քաղ'!Q97+Արարատ!Q97+Կոտայք!Q97+Տավուշ!Q97+լոռի!Q97+Սյունիք!Q97+Շիրակ!Q97+Շենգավիթ!Q97+Մալաթիա!Q97+կենտրոն!Q97+Գեղարք!Q97+Էրեբունի!Q97+Ավան!Q97+Արմավիր!Q97+Արագածոտն!Q97+Արաբկիր!Q97+Աջափնյակ!Q97)</f>
        <v>9</v>
      </c>
      <c r="R97" s="88">
        <f>SUM(Հարավ.քաղ!R97+Հյուսիս.քաղ!R97+'Երևանի քաղ'!R97+Արարատ!R97+Կոտայք!R97+Տավուշ!R97+լոռի!R97+Սյունիք!R97+Շիրակ!R97+Շենգավիթ!R97+Մալաթիա!R97+կենտրոն!R97+Գեղարք!R97+Էրեբունի!R97+Ավան!R97+Արմավիր!R97+Արագածոտն!R97+Արաբկիր!R97+Աջափնյակ!R97)</f>
        <v>0</v>
      </c>
      <c r="S97" s="90">
        <f t="shared" si="14"/>
        <v>782</v>
      </c>
      <c r="T97" s="88">
        <f>SUM(Հարավ.քաղ!T97+Հյուսիս.քաղ!T97+'Երևանի քաղ'!T97+Արարատ!T97+Կոտայք!T97+Տավուշ!T97+լոռի!T97+Սյունիք!T97+Շիրակ!T97+Շենգավիթ!T97+Մալաթիա!T97+կենտրոն!T97+Գեղարք!T97+Էրեբունի!T97+Ավան!T97+Արմավիր!T97+Արագածոտն!T97+Արաբկիր!T97+Աջափնյակ!T97)</f>
        <v>2</v>
      </c>
      <c r="U97" s="88">
        <f>SUM(Հարավ.քաղ!U97+Հյուսիս.քաղ!U97+'Երևանի քաղ'!U97+Արարատ!U97+Կոտայք!U97+Տավուշ!U97+լոռի!U97+Սյունիք!U97+Շիրակ!U97+Շենգավիթ!U97+Մալաթիա!U97+կենտրոն!U97+Գեղարք!U97+Էրեբունի!U97+Ավան!U97+Արմավիր!U97+Արագածոտն!U97+Արաբկիր!U97+Աջափնյակ!U97)</f>
        <v>714</v>
      </c>
      <c r="V97" s="88">
        <f>SUM(Հարավ.քաղ!V97+Հյուսիս.քաղ!V97+'Երևանի քաղ'!V97+Արարատ!V97+Կոտայք!V97+Տավուշ!V97+լոռի!V97+Սյունիք!V97+Շիրակ!V97+Շենգավիթ!V97+Մալաթիա!V97+կենտրոն!V97+Գեղարք!V97+Էրեբունի!V97+Ավան!V97+Արմավիր!V97+Արագածոտն!V97+Արաբկիր!V97+Աջափնյակ!V97)</f>
        <v>31</v>
      </c>
      <c r="W97" s="88">
        <f>SUM(Հարավ.քաղ!W97+Հյուսիս.քաղ!W97+'Երևանի քաղ'!W97+Արարատ!W97+Կոտայք!W97+Տավուշ!W97+լոռի!W97+Սյունիք!W97+Շիրակ!W97+Շենգավիթ!W97+Մալաթիա!W97+կենտրոն!W97+Գեղարք!W97+Էրեբունի!W97+Ավան!W97+Արմավիր!W97+Արագածոտն!W97+Արաբկիր!W97+Աջափնյակ!W97)</f>
        <v>0</v>
      </c>
      <c r="X97" s="88">
        <f>SUM(Հարավ.քաղ!X97+Հյուսիս.քաղ!X97+'Երևանի քաղ'!X97+Արարատ!X97+Կոտայք!X97+Տավուշ!X97+լոռի!X97+Սյունիք!X97+Շիրակ!X97+Շենգավիթ!X97+Մալաթիա!X97+կենտրոն!X97+Գեղարք!X97+Էրեբունի!X97+Ավան!X97+Արմավիր!X97+Արագածոտն!X97+Արաբկիր!X97+Աջափնյակ!X97)</f>
        <v>0</v>
      </c>
      <c r="Y97" s="90">
        <f t="shared" si="15"/>
        <v>153</v>
      </c>
      <c r="Z97" s="88">
        <f>SUM(Հարավ.քաղ!Z97+Հյուսիս.քաղ!Z97+'Երևանի քաղ'!Z97+Արարատ!Z97+Կոտայք!Z97+Տավուշ!Z97+լոռի!Z97+Սյունիք!Z97+Շիրակ!Z97+Շենգավիթ!Z97+Մալաթիա!Z97+կենտրոն!Z97+Գեղարք!Z97+Էրեբունի!Z97+Ավան!Z97+Արմավիր!Z97+Արագածոտն!Z97+Արաբկիր!Z97+Աջափնյակ!Z97)</f>
        <v>2</v>
      </c>
    </row>
    <row r="98" spans="1:26" s="84" customFormat="1">
      <c r="A98" s="86" t="s">
        <v>180</v>
      </c>
      <c r="B98" s="665" t="s">
        <v>181</v>
      </c>
      <c r="C98" s="666"/>
      <c r="D98" s="667"/>
      <c r="E98" s="88">
        <f>SUM(Հարավ.քաղ!E98+Հյուսիս.քաղ!E98+'Երևանի քաղ'!E98+Արարատ!E98+Կոտայք!E98+Տավուշ!E98+լոռի!E98+Սյունիք!E98+Շիրակ!E98+Շենգավիթ!E98+Մալաթիա!E98+կենտրոն!E98+Գեղարք!E98+Էրեբունի!E98+Ավան!E98+Արմավիր!E98+Արագածոտն!E98+Արաբկիր!E98+Աջափնյակ!E98)</f>
        <v>26</v>
      </c>
      <c r="F98" s="88">
        <f>SUM(Հարավ.քաղ!F98+Հյուսիս.քաղ!F98+'Երևանի քաղ'!F98+Արարատ!F98+Կոտայք!F98+Տավուշ!F98+լոռի!F98+Սյունիք!F98+Շիրակ!F98+Շենգավիթ!F98+Մալաթիա!F98+կենտրոն!F98+Գեղարք!F98+Էրեբունի!F98+Ավան!F98+Արմավիր!F98+Արագածոտն!F98+Արաբկիր!F98+Աջափնյակ!F98)</f>
        <v>425</v>
      </c>
      <c r="G98" s="88">
        <f>SUM(Հարավ.քաղ!G98+Հյուսիս.քաղ!G98+'Երևանի քաղ'!G98+Արարատ!G98+Կոտայք!G98+Տավուշ!G98+լոռի!G98+Սյունիք!G98+Շիրակ!G98+Շենգավիթ!G98+Մալաթիա!G98+կենտրոն!G98+Գեղարք!G98+Էրեբունի!G98+Ավան!G98+Արմավիր!G98+Արագածոտն!G98+Արաբկիր!G98+Աջափնյակ!G98)</f>
        <v>361</v>
      </c>
      <c r="H98" s="88">
        <f>SUM(Հարավ.քաղ!H98+Հյուսիս.քաղ!H98+'Երևանի քաղ'!H98+Արարատ!H98+Կոտայք!H98+Տավուշ!H98+լոռի!H98+Սյունիք!H98+Շիրակ!H98+Շենգավիթ!H98+Մալաթիա!H98+կենտրոն!H98+Գեղարք!H98+Էրեբունի!H98+Ավան!H98+Արմավիր!H98+Արագածոտն!H98+Արաբկիր!H98+Աջափնյակ!H98)</f>
        <v>57</v>
      </c>
      <c r="I98" s="88">
        <f>SUM(Հարավ.քաղ!I98+Հյուսիս.քաղ!I98+'Երևանի քաղ'!I98+Արարատ!I98+Կոտայք!I98+Տավուշ!I98+լոռի!I98+Սյունիք!I98+Շիրակ!I98+Շենգավիթ!I98+Մալաթիա!I98+կենտրոն!I98+Գեղարք!I98+Էրեբունի!I98+Ավան!I98+Արմավիր!I98+Արագածոտն!I98+Արաբկիր!I98+Աջափնյակ!I98)</f>
        <v>7</v>
      </c>
      <c r="J98" s="90">
        <f t="shared" si="12"/>
        <v>350</v>
      </c>
      <c r="K98" s="88">
        <f>SUM(Հարավ.քաղ!K98+Հյուսիս.քաղ!K98+'Երևանի քաղ'!K98+Արարատ!K98+Կոտայք!K98+Տավուշ!K98+լոռի!K98+Սյունիք!K98+Շիրակ!K98+Շենգավիթ!K98+Մալաթիա!K98+կենտրոն!K98+Գեղարք!K98+Էրեբունի!K98+Ավան!K98+Արմավիր!K98+Արագածոտն!K98+Արաբկիր!K98+Աջափնյակ!K98)</f>
        <v>306</v>
      </c>
      <c r="L98" s="88">
        <f>SUM(Հարավ.քաղ!L98+Հյուսիս.քաղ!L98+'Երևանի քաղ'!L98+Արարատ!L98+Կոտայք!L98+Տավուշ!L98+լոռի!L98+Սյունիք!L98+Շիրակ!L98+Շենգավիթ!L98+Մալաթիա!L98+կենտրոն!L98+Գեղարք!L98+Էրեբունի!L98+Ավան!L98+Արմավիր!L98+Արագածոտն!L98+Արաբկիր!L98+Աջափնյակ!L98)</f>
        <v>7</v>
      </c>
      <c r="M98" s="88">
        <f>SUM(Հարավ.քաղ!M98+Հյուսիս.քաղ!M98+'Երևանի քաղ'!M98+Արարատ!M98+Կոտայք!M98+Տավուշ!M98+լոռի!M98+Սյունիք!M98+Շիրակ!M98+Շենգավիթ!M98+Մալաթիա!M98+կենտրոն!M98+Գեղարք!M98+Էրեբունի!M98+Ավան!M98+Արմավիր!M98+Արագածոտն!M98+Արաբկիր!M98+Աջափնյակ!M98)</f>
        <v>22</v>
      </c>
      <c r="N98" s="90">
        <f t="shared" si="13"/>
        <v>15</v>
      </c>
      <c r="O98" s="88">
        <f>SUM(Հարավ.քաղ!O98+Հյուսիս.քաղ!O98+'Երևանի քաղ'!O98+Արարատ!O98+Կոտայք!O98+Տավուշ!O98+լոռի!O98+Սյունիք!O98+Շիրակ!O98+Շենգավիթ!O98+Մալաթիա!O98+կենտրոն!O98+Գեղարք!O98+Էրեբունի!O98+Ավան!O98+Արմավիր!O98+Արագածոտն!O98+Արաբկիր!O98+Աջափնյակ!O98)</f>
        <v>1</v>
      </c>
      <c r="P98" s="88">
        <f>SUM(Հարավ.քաղ!P98+Հյուսիս.քաղ!P98+'Երևանի քաղ'!P98+Արարատ!P98+Կոտայք!P98+Տավուշ!P98+լոռի!P98+Սյունիք!P98+Շիրակ!P98+Շենգավիթ!P98+Մալաթիա!P98+կենտրոն!P98+Գեղարք!P98+Էրեբունի!P98+Ավան!P98+Արմավիր!P98+Արագածոտն!P98+Արաբկիր!P98+Աջափնյակ!P98)</f>
        <v>9</v>
      </c>
      <c r="Q98" s="88">
        <f>SUM(Հարավ.քաղ!Q98+Հյուսիս.քաղ!Q98+'Երևանի քաղ'!Q98+Արարատ!Q98+Կոտայք!Q98+Տավուշ!Q98+լոռի!Q98+Սյունիք!Q98+Շիրակ!Q98+Շենգավիթ!Q98+Մալաթիա!Q98+կենտրոն!Q98+Գեղարք!Q98+Էրեբունի!Q98+Ավան!Q98+Արմավիր!Q98+Արագածոտն!Q98+Արաբկիր!Q98+Աջափնյակ!Q98)</f>
        <v>5</v>
      </c>
      <c r="R98" s="88">
        <f>SUM(Հարավ.քաղ!R98+Հյուսիս.քաղ!R98+'Երևանի քաղ'!R98+Արարատ!R98+Կոտայք!R98+Տավուշ!R98+լոռի!R98+Սյունիք!R98+Շիրակ!R98+Շենգավիթ!R98+Մալաթիա!R98+կենտրոն!R98+Գեղարք!R98+Էրեբունի!R98+Ավան!R98+Արմավիր!R98+Արագածոտն!R98+Արաբկիր!R98+Աջափնյակ!R98)</f>
        <v>2</v>
      </c>
      <c r="S98" s="90">
        <f t="shared" si="14"/>
        <v>352</v>
      </c>
      <c r="T98" s="88">
        <f>SUM(Հարավ.քաղ!T98+Հյուսիս.քաղ!T98+'Երևանի քաղ'!T98+Արարատ!T98+Կոտայք!T98+Տավուշ!T98+լոռի!T98+Սյունիք!T98+Շիրակ!T98+Շենգավիթ!T98+Մալաթիա!T98+կենտրոն!T98+Գեղարք!T98+Էրեբունի!T98+Ավան!T98+Արմավիր!T98+Արագածոտն!T98+Արաբկիր!T98+Աջափնյակ!T98)</f>
        <v>0</v>
      </c>
      <c r="U98" s="88">
        <f>SUM(Հարավ.քաղ!U98+Հյուսիս.քաղ!U98+'Երևանի քաղ'!U98+Արարատ!U98+Կոտայք!U98+Տավուշ!U98+լոռի!U98+Սյունիք!U98+Շիրակ!U98+Շենգավիթ!U98+Մալաթիա!U98+կենտրոն!U98+Գեղարք!U98+Էրեբունի!U98+Ավան!U98+Արմավիր!U98+Արագածոտն!U98+Արաբկիր!U98+Աջափնյակ!U98)</f>
        <v>307</v>
      </c>
      <c r="V98" s="88">
        <f>SUM(Հարավ.քաղ!V98+Հյուսիս.քաղ!V98+'Երևանի քաղ'!V98+Արարատ!V98+Կոտայք!V98+Տավուշ!V98+լոռի!V98+Սյունիք!V98+Շիրակ!V98+Շենգավիթ!V98+Մալաթիա!V98+կենտրոն!V98+Գեղարք!V98+Էրեբունի!V98+Ավան!V98+Արմավիր!V98+Արագածոտն!V98+Արաբկիր!V98+Աջափնյակ!V98)</f>
        <v>8</v>
      </c>
      <c r="W98" s="88">
        <f>SUM(Հարավ.քաղ!W98+Հյուսիս.քաղ!W98+'Երևանի քաղ'!W98+Արարատ!W98+Կոտայք!W98+Տավուշ!W98+լոռի!W98+Սյունիք!W98+Շիրակ!W98+Շենգավիթ!W98+Մալաթիա!W98+կենտրոն!W98+Գեղարք!W98+Էրեբունի!W98+Ավան!W98+Արմավիր!W98+Արագածոտն!W98+Արաբկիր!W98+Աջափնյակ!W98)</f>
        <v>0</v>
      </c>
      <c r="X98" s="88">
        <f>SUM(Հարավ.քաղ!X98+Հյուսիս.քաղ!X98+'Երևանի քաղ'!X98+Արարատ!X98+Կոտայք!X98+Տավուշ!X98+լոռի!X98+Սյունիք!X98+Շիրակ!X98+Շենգավիթ!X98+Մալաթիա!X98+կենտրոն!X98+Գեղարք!X98+Էրեբունի!X98+Ավան!X98+Արմավիր!X98+Արագածոտն!X98+Արաբկիր!X98+Աջափնյակ!X98)</f>
        <v>0</v>
      </c>
      <c r="Y98" s="90">
        <f t="shared" si="15"/>
        <v>35</v>
      </c>
      <c r="Z98" s="88">
        <f>SUM(Հարավ.քաղ!Z98+Հյուսիս.քաղ!Z98+'Երևանի քաղ'!Z98+Արարատ!Z98+Կոտայք!Z98+Տավուշ!Z98+լոռի!Z98+Սյունիք!Z98+Շիրակ!Z98+Շենգավիթ!Z98+Մալաթիա!Z98+կենտրոն!Z98+Գեղարք!Z98+Էրեբունի!Z98+Ավան!Z98+Արմավիր!Z98+Արագածոտն!Z98+Արաբկիր!Z98+Աջափնյակ!Z98)</f>
        <v>1</v>
      </c>
    </row>
    <row r="99" spans="1:26" s="84" customFormat="1">
      <c r="A99" s="86" t="s">
        <v>182</v>
      </c>
      <c r="B99" s="665" t="s">
        <v>183</v>
      </c>
      <c r="C99" s="666"/>
      <c r="D99" s="667"/>
      <c r="E99" s="88">
        <f>SUM(Հարավ.քաղ!E99+Հյուսիս.քաղ!E99+'Երևանի քաղ'!E99+Արարատ!E99+Կոտայք!E99+Տավուշ!E99+լոռի!E99+Սյունիք!E99+Շիրակ!E99+Շենգավիթ!E99+Մալաթիա!E99+կենտրոն!E99+Գեղարք!E99+Էրեբունի!E99+Ավան!E99+Արմավիր!E99+Արագածոտն!E99+Արաբկիր!E99+Աջափնյակ!E99)</f>
        <v>3</v>
      </c>
      <c r="F99" s="88">
        <f>SUM(Հարավ.քաղ!F99+Հյուսիս.քաղ!F99+'Երևանի քաղ'!F99+Արարատ!F99+Կոտայք!F99+Տավուշ!F99+լոռի!F99+Սյունիք!F99+Շիրակ!F99+Շենգավիթ!F99+Մալաթիա!F99+կենտրոն!F99+Գեղարք!F99+Էրեբունի!F99+Ավան!F99+Արմավիր!F99+Արագածոտն!F99+Արաբկիր!F99+Աջափնյակ!F99)</f>
        <v>41</v>
      </c>
      <c r="G99" s="88">
        <f>SUM(Հարավ.քաղ!G99+Հյուսիս.քաղ!G99+'Երևանի քաղ'!G99+Արարատ!G99+Կոտայք!G99+Տավուշ!G99+լոռի!G99+Սյունիք!G99+Շիրակ!G99+Շենգավիթ!G99+Մալաթիա!G99+կենտրոն!G99+Գեղարք!G99+Էրեբունի!G99+Ավան!G99+Արմավիր!G99+Արագածոտն!G99+Արաբկիր!G99+Աջափնյակ!G99)</f>
        <v>39</v>
      </c>
      <c r="H99" s="88">
        <f>SUM(Հարավ.քաղ!H99+Հյուսիս.քաղ!H99+'Երևանի քաղ'!H99+Արարատ!H99+Կոտայք!H99+Տավուշ!H99+լոռի!H99+Սյունիք!H99+Շիրակ!H99+Շենգավիթ!H99+Մալաթիա!H99+կենտրոն!H99+Գեղարք!H99+Էրեբունի!H99+Ավան!H99+Արմավիր!H99+Արագածոտն!H99+Արաբկիր!H99+Աջափնյակ!H99)</f>
        <v>2</v>
      </c>
      <c r="I99" s="88">
        <f>SUM(Հարավ.քաղ!I99+Հյուսիս.քաղ!I99+'Երևանի քաղ'!I99+Արարատ!I99+Կոտայք!I99+Տավուշ!I99+լոռի!I99+Սյունիք!I99+Շիրակ!I99+Շենգավիթ!I99+Մալաթիա!I99+կենտրոն!I99+Գեղարք!I99+Էրեբունի!I99+Ավան!I99+Արմավիր!I99+Արագածոտն!I99+Արաբկիր!I99+Աջափնյակ!I99)</f>
        <v>0</v>
      </c>
      <c r="J99" s="90">
        <f t="shared" si="12"/>
        <v>41</v>
      </c>
      <c r="K99" s="88">
        <f>SUM(Հարավ.քաղ!K99+Հյուսիս.քաղ!K99+'Երևանի քաղ'!K99+Արարատ!K99+Կոտայք!K99+Տավուշ!K99+լոռի!K99+Սյունիք!K99+Շիրակ!K99+Շենգավիթ!K99+Մալաթիա!K99+կենտրոն!K99+Գեղարք!K99+Էրեբունի!K99+Ավան!K99+Արմավիր!K99+Արագածոտն!K99+Արաբկիր!K99+Աջափնյակ!K99)</f>
        <v>38</v>
      </c>
      <c r="L99" s="88">
        <f>SUM(Հարավ.քաղ!L99+Հյուսիս.քաղ!L99+'Երևանի քաղ'!L99+Արարատ!L99+Կոտայք!L99+Տավուշ!L99+լոռի!L99+Սյունիք!L99+Շիրակ!L99+Շենգավիթ!L99+Մալաթիա!L99+կենտրոն!L99+Գեղարք!L99+Էրեբունի!L99+Ավան!L99+Արմավիր!L99+Արագածոտն!L99+Արաբկիր!L99+Աջափնյակ!L99)</f>
        <v>0</v>
      </c>
      <c r="M99" s="88">
        <f>SUM(Հարավ.քաղ!M99+Հյուսիս.քաղ!M99+'Երևանի քաղ'!M99+Արարատ!M99+Կոտայք!M99+Տավուշ!M99+լոռի!M99+Սյունիք!M99+Շիրակ!M99+Շենգավիթ!M99+Մալաթիա!M99+կենտրոն!M99+Գեղարք!M99+Էրեբունի!M99+Ավան!M99+Արմավիր!M99+Արագածոտն!M99+Արաբկիր!M99+Աջափնյակ!M99)</f>
        <v>1</v>
      </c>
      <c r="N99" s="90">
        <f t="shared" si="13"/>
        <v>2</v>
      </c>
      <c r="O99" s="88">
        <f>SUM(Հարավ.քաղ!O99+Հյուսիս.քաղ!O99+'Երևանի քաղ'!O99+Արարատ!O99+Կոտայք!O99+Տավուշ!O99+լոռի!O99+Սյունիք!O99+Շիրակ!O99+Շենգավիթ!O99+Մալաթիա!O99+կենտրոն!O99+Գեղարք!O99+Էրեբունի!O99+Ավան!O99+Արմավիր!O99+Արագածոտն!O99+Արաբկիր!O99+Աջափնյակ!O99)</f>
        <v>2</v>
      </c>
      <c r="P99" s="88">
        <f>SUM(Հարավ.քաղ!P99+Հյուսիս.քաղ!P99+'Երևանի քաղ'!P99+Արարատ!P99+Կոտայք!P99+Տավուշ!P99+լոռի!P99+Սյունիք!P99+Շիրակ!P99+Շենգավիթ!P99+Մալաթիա!P99+կենտրոն!P99+Գեղարք!P99+Էրեբունի!P99+Ավան!P99+Արմավիր!P99+Արագածոտն!P99+Արաբկիր!P99+Աջափնյակ!P99)</f>
        <v>0</v>
      </c>
      <c r="Q99" s="88">
        <f>SUM(Հարավ.քաղ!Q99+Հյուսիս.քաղ!Q99+'Երևանի քաղ'!Q99+Արարատ!Q99+Կոտայք!Q99+Տավուշ!Q99+լոռի!Q99+Սյունիք!Q99+Շիրակ!Q99+Շենգավիթ!Q99+Մալաթիա!Q99+կենտրոն!Q99+Գեղարք!Q99+Էրեբունի!Q99+Ավան!Q99+Արմավիր!Q99+Արագածոտն!Q99+Արաբկիր!Q99+Աջափնյակ!Q99)</f>
        <v>0</v>
      </c>
      <c r="R99" s="88">
        <f>SUM(Հարավ.քաղ!R99+Հյուսիս.քաղ!R99+'Երևանի քաղ'!R99+Արարատ!R99+Կոտայք!R99+Տավուշ!R99+լոռի!R99+Սյունիք!R99+Շիրակ!R99+Շենգավիթ!R99+Մալաթիա!R99+կենտրոն!R99+Գեղարք!R99+Էրեբունի!R99+Ավան!R99+Արմավիր!R99+Արագածոտն!R99+Արաբկիր!R99+Աջափնյակ!R99)</f>
        <v>0</v>
      </c>
      <c r="S99" s="90">
        <f t="shared" si="14"/>
        <v>41</v>
      </c>
      <c r="T99" s="88">
        <f>SUM(Հարավ.քաղ!T99+Հյուսիս.քաղ!T99+'Երևանի քաղ'!T99+Արարատ!T99+Կոտայք!T99+Տավուշ!T99+լոռի!T99+Սյունիք!T99+Շիրակ!T99+Շենգավիթ!T99+Մալաթիա!T99+կենտրոն!T99+Գեղարք!T99+Էրեբունի!T99+Ավան!T99+Արմավիր!T99+Արագածոտն!T99+Արաբկիր!T99+Աջափնյակ!T99)</f>
        <v>0</v>
      </c>
      <c r="U99" s="88">
        <f>SUM(Հարավ.քաղ!U99+Հյուսիս.քաղ!U99+'Երևանի քաղ'!U99+Արարատ!U99+Կոտայք!U99+Տավուշ!U99+լոռի!U99+Սյունիք!U99+Շիրակ!U99+Շենգավիթ!U99+Մալաթիա!U99+կենտրոն!U99+Գեղարք!U99+Էրեբունի!U99+Ավան!U99+Արմավիր!U99+Արագածոտն!U99+Արաբկիր!U99+Աջափնյակ!U99)</f>
        <v>3</v>
      </c>
      <c r="V99" s="88">
        <f>SUM(Հարավ.քաղ!V99+Հյուսիս.քաղ!V99+'Երևանի քաղ'!V99+Արարատ!V99+Կոտայք!V99+Տավուշ!V99+լոռի!V99+Սյունիք!V99+Շիրակ!V99+Շենգավիթ!V99+Մալաթիա!V99+կենտրոն!V99+Գեղարք!V99+Էրեբունի!V99+Ավան!V99+Արմավիր!V99+Արագածոտն!V99+Արաբկիր!V99+Աջափնյակ!V99)</f>
        <v>1</v>
      </c>
      <c r="W99" s="88">
        <f>SUM(Հարավ.քաղ!W99+Հյուսիս.քաղ!W99+'Երևանի քաղ'!W99+Արարատ!W99+Կոտայք!W99+Տավուշ!W99+լոռի!W99+Սյունիք!W99+Շիրակ!W99+Շենգավիթ!W99+Մալաթիա!W99+կենտրոն!W99+Գեղարք!W99+Էրեբունի!W99+Ավան!W99+Արմավիր!W99+Արագածոտն!W99+Արաբկիր!W99+Աջափնյակ!W99)</f>
        <v>0</v>
      </c>
      <c r="X99" s="88">
        <f>SUM(Հարավ.քաղ!X99+Հյուսիս.քաղ!X99+'Երևանի քաղ'!X99+Արարատ!X99+Կոտայք!X99+Տավուշ!X99+լոռի!X99+Սյունիք!X99+Շիրակ!X99+Շենգավիթ!X99+Մալաթիա!X99+կենտրոն!X99+Գեղարք!X99+Էրեբունի!X99+Ավան!X99+Արմավիր!X99+Արագածոտն!X99+Արաբկիր!X99+Աջափնյակ!X99)</f>
        <v>0</v>
      </c>
      <c r="Y99" s="90">
        <f t="shared" si="15"/>
        <v>1</v>
      </c>
      <c r="Z99" s="88">
        <f>SUM(Հարավ.քաղ!Z99+Հյուսիս.քաղ!Z99+'Երևանի քաղ'!Z99+Արարատ!Z99+Կոտայք!Z99+Տավուշ!Z99+լոռի!Z99+Սյունիք!Z99+Շիրակ!Z99+Շենգավիթ!Z99+Մալաթիա!Z99+կենտրոն!Z99+Գեղարք!Z99+Էրեբունի!Z99+Ավան!Z99+Արմավիր!Z99+Արագածոտն!Z99+Արաբկիր!Z99+Աջափնյակ!Z99)</f>
        <v>0</v>
      </c>
    </row>
    <row r="100" spans="1:26" s="84" customFormat="1">
      <c r="A100" s="86" t="s">
        <v>184</v>
      </c>
      <c r="B100" s="665" t="s">
        <v>185</v>
      </c>
      <c r="C100" s="666"/>
      <c r="D100" s="667"/>
      <c r="E100" s="88">
        <f>SUM(Հարավ.քաղ!E100+Հյուսիս.քաղ!E100+'Երևանի քաղ'!E100+Արարատ!E100+Կոտայք!E100+Տավուշ!E100+լոռի!E100+Սյունիք!E100+Շիրակ!E100+Շենգավիթ!E100+Մալաթիա!E100+կենտրոն!E100+Գեղարք!E100+Էրեբունի!E100+Ավան!E100+Արմավիր!E100+Արագածոտն!E100+Արաբկիր!E100+Աջափնյակ!E100)</f>
        <v>18</v>
      </c>
      <c r="F100" s="88">
        <f>SUM(Հարավ.քաղ!F100+Հյուսիս.քաղ!F100+'Երևանի քաղ'!F100+Արարատ!F100+Կոտայք!F100+Տավուշ!F100+լոռի!F100+Սյունիք!F100+Շիրակ!F100+Շենգավիթ!F100+Մալաթիա!F100+կենտրոն!F100+Գեղարք!F100+Էրեբունի!F100+Ավան!F100+Արմավիր!F100+Արագածոտն!F100+Արաբկիր!F100+Աջափնյակ!F100)</f>
        <v>290</v>
      </c>
      <c r="G100" s="88">
        <f>SUM(Հարավ.քաղ!G100+Հյուսիս.քաղ!G100+'Երևանի քաղ'!G100+Արարատ!G100+Կոտայք!G100+Տավուշ!G100+լոռի!G100+Սյունիք!G100+Շիրակ!G100+Շենգավիթ!G100+Մալաթիա!G100+կենտրոն!G100+Գեղարք!G100+Էրեբունի!G100+Ավան!G100+Արմավիր!G100+Արագածոտն!G100+Արաբկիր!G100+Աջափնյակ!G100)</f>
        <v>253</v>
      </c>
      <c r="H100" s="88">
        <f>SUM(Հարավ.քաղ!H100+Հյուսիս.քաղ!H100+'Երևանի քաղ'!H100+Արարատ!H100+Կոտայք!H100+Տավուշ!H100+լոռի!H100+Սյունիք!H100+Շիրակ!H100+Շենգավիթ!H100+Մալաթիա!H100+կենտրոն!H100+Գեղարք!H100+Էրեբունի!H100+Ավան!H100+Արմավիր!H100+Արագածոտն!H100+Արաբկիր!H100+Աջափնյակ!H100)</f>
        <v>30</v>
      </c>
      <c r="I100" s="88">
        <f>SUM(Հարավ.քաղ!I100+Հյուսիս.քաղ!I100+'Երևանի քաղ'!I100+Արարատ!I100+Կոտայք!I100+Տավուշ!I100+լոռի!I100+Սյունիք!I100+Շիրակ!I100+Շենգավիթ!I100+Մալաթիա!I100+կենտրոն!I100+Գեղարք!I100+Էրեբունի!I100+Ավան!I100+Արմավիր!I100+Արագածոտն!I100+Արաբկիր!I100+Աջափնյակ!I100)</f>
        <v>7</v>
      </c>
      <c r="J100" s="90">
        <f t="shared" si="12"/>
        <v>249</v>
      </c>
      <c r="K100" s="88">
        <f>SUM(Հարավ.քաղ!K100+Հյուսիս.քաղ!K100+'Երևանի քաղ'!K100+Արարատ!K100+Կոտայք!K100+Տավուշ!K100+լոռի!K100+Սյունիք!K100+Շիրակ!K100+Շենգավիթ!K100+Մալաթիա!K100+կենտրոն!K100+Գեղարք!K100+Էրեբունի!K100+Ավան!K100+Արմավիր!K100+Արագածոտն!K100+Արաբկիր!K100+Աջափնյակ!K100)</f>
        <v>223</v>
      </c>
      <c r="L100" s="88">
        <f>SUM(Հարավ.քաղ!L100+Հյուսիս.քաղ!L100+'Երևանի քաղ'!L100+Արարատ!L100+Կոտայք!L100+Տավուշ!L100+լոռի!L100+Սյունիք!L100+Շիրակ!L100+Շենգավիթ!L100+Մալաթիա!L100+կենտրոն!L100+Գեղարք!L100+Էրեբունի!L100+Ավան!L100+Արմավիր!L100+Արագածոտն!L100+Արաբկիր!L100+Աջափնյակ!L100)</f>
        <v>4</v>
      </c>
      <c r="M100" s="88">
        <f>SUM(Հարավ.քաղ!M100+Հյուսիս.քաղ!M100+'Երևանի քաղ'!M100+Արարատ!M100+Կոտայք!M100+Տավուշ!M100+լոռի!M100+Սյունիք!M100+Շիրակ!M100+Շենգավիթ!M100+Մալաթիա!M100+կենտրոն!M100+Գեղարք!M100+Էրեբունի!M100+Ավան!M100+Արմավիր!M100+Արագածոտն!M100+Արաբկիր!M100+Աջափնյակ!M100)</f>
        <v>13</v>
      </c>
      <c r="N100" s="90">
        <f t="shared" si="13"/>
        <v>9</v>
      </c>
      <c r="O100" s="88">
        <f>SUM(Հարավ.քաղ!O100+Հյուսիս.քաղ!O100+'Երևանի քաղ'!O100+Արարատ!O100+Կոտայք!O100+Տավուշ!O100+լոռի!O100+Սյունիք!O100+Շիրակ!O100+Շենգավիթ!O100+Մալաթիա!O100+կենտրոն!O100+Գեղարք!O100+Էրեբունի!O100+Ավան!O100+Արմավիր!O100+Արագածոտն!O100+Արաբկիր!O100+Աջափնյակ!O100)</f>
        <v>1</v>
      </c>
      <c r="P100" s="88">
        <f>SUM(Հարավ.քաղ!P100+Հյուսիս.քաղ!P100+'Երևանի քաղ'!P100+Արարատ!P100+Կոտայք!P100+Տավուշ!P100+լոռի!P100+Սյունիք!P100+Շիրակ!P100+Շենգավիթ!P100+Մալաթիա!P100+կենտրոն!P100+Գեղարք!P100+Էրեբունի!P100+Ավան!P100+Արմավիր!P100+Արագածոտն!P100+Արաբկիր!P100+Աջափնյակ!P100)</f>
        <v>6</v>
      </c>
      <c r="Q100" s="88">
        <f>SUM(Հարավ.քաղ!Q100+Հյուսիս.քաղ!Q100+'Երևանի քաղ'!Q100+Արարատ!Q100+Կոտայք!Q100+Տավուշ!Q100+լոռի!Q100+Սյունիք!Q100+Շիրակ!Q100+Շենգավիթ!Q100+Մալաթիա!Q100+կենտրոն!Q100+Գեղարք!Q100+Էրեբունի!Q100+Ավան!Q100+Արմավիր!Q100+Արագածոտն!Q100+Արաբկիր!Q100+Աջափնյակ!Q100)</f>
        <v>2</v>
      </c>
      <c r="R100" s="88">
        <f>SUM(Հարավ.քաղ!R100+Հյուսիս.քաղ!R100+'Երևանի քաղ'!R100+Արարատ!R100+Կոտայք!R100+Տավուշ!R100+լոռի!R100+Սյունիք!R100+Շիրակ!R100+Շենգավիթ!R100+Մալաթիա!R100+կենտրոն!R100+Գեղարք!R100+Էրեբունի!R100+Ավան!R100+Արմավիր!R100+Արագածոտն!R100+Արաբկիր!R100+Աջափնյակ!R100)</f>
        <v>0</v>
      </c>
      <c r="S100" s="90">
        <f t="shared" si="14"/>
        <v>249</v>
      </c>
      <c r="T100" s="88">
        <f>SUM(Հարավ.քաղ!T100+Հյուսիս.քաղ!T100+'Երևանի քաղ'!T100+Արարատ!T100+Կոտայք!T100+Տավուշ!T100+լոռի!T100+Սյունիք!T100+Շիրակ!T100+Շենգավիթ!T100+Մալաթիա!T100+կենտրոն!T100+Գեղարք!T100+Էրեբունի!T100+Ավան!T100+Արմավիր!T100+Արագածոտն!T100+Արաբկիր!T100+Աջափնյակ!T100)</f>
        <v>1</v>
      </c>
      <c r="U100" s="88">
        <f>SUM(Հարավ.քաղ!U100+Հյուսիս.քաղ!U100+'Երևանի քաղ'!U100+Արարատ!U100+Կոտայք!U100+Տավուշ!U100+լոռի!U100+Սյունիք!U100+Շիրակ!U100+Շենգավիթ!U100+Մալաթիա!U100+կենտրոն!U100+Գեղարք!U100+Էրեբունի!U100+Ավան!U100+Արմավիր!U100+Արագածոտն!U100+Արաբկիր!U100+Աջափնյակ!U100)</f>
        <v>209</v>
      </c>
      <c r="V100" s="88">
        <f>SUM(Հարավ.քաղ!V100+Հյուսիս.քաղ!V100+'Երևանի քաղ'!V100+Արարատ!V100+Կոտայք!V100+Տավուշ!V100+լոռի!V100+Սյունիք!V100+Շիրակ!V100+Շենգավիթ!V100+Մալաթիա!V100+կենտրոն!V100+Գեղարք!V100+Էրեբունի!V100+Ավան!V100+Արմավիր!V100+Արագածոտն!V100+Արաբկիր!V100+Աջափնյակ!V100)</f>
        <v>4</v>
      </c>
      <c r="W100" s="88">
        <f>SUM(Հարավ.քաղ!W100+Հյուսիս.քաղ!W100+'Երևանի քաղ'!W100+Արարատ!W100+Կոտայք!W100+Տավուշ!W100+լոռի!W100+Սյունիք!W100+Շիրակ!W100+Շենգավիթ!W100+Մալաթիա!W100+կենտրոն!W100+Գեղարք!W100+Էրեբունի!W100+Ավան!W100+Արմավիր!W100+Արագածոտն!W100+Արաբկիր!W100+Աջափնյակ!W100)</f>
        <v>0</v>
      </c>
      <c r="X100" s="88">
        <f>SUM(Հարավ.քաղ!X100+Հյուսիս.քաղ!X100+'Երևանի քաղ'!X100+Արարատ!X100+Կոտայք!X100+Տավուշ!X100+լոռի!X100+Սյունիք!X100+Շիրակ!X100+Շենգավիթ!X100+Մալաթիա!X100+կենտրոն!X100+Գեղարք!X100+Էրեբունի!X100+Ավան!X100+Արմավիր!X100+Արագածոտն!X100+Արաբկիր!X100+Աջափնյակ!X100)</f>
        <v>0</v>
      </c>
      <c r="Y100" s="90">
        <f t="shared" si="15"/>
        <v>21</v>
      </c>
      <c r="Z100" s="88">
        <f>SUM(Հարավ.քաղ!Z100+Հյուսիս.քաղ!Z100+'Երևանի քաղ'!Z100+Արարատ!Z100+Կոտայք!Z100+Տավուշ!Z100+լոռի!Z100+Սյունիք!Z100+Շիրակ!Z100+Շենգավիթ!Z100+Մալաթիա!Z100+կենտրոն!Z100+Գեղարք!Z100+Էրեբունի!Z100+Ավան!Z100+Արմավիր!Z100+Արագածոտն!Z100+Արաբկիր!Z100+Աջափնյակ!Z100)</f>
        <v>1</v>
      </c>
    </row>
    <row r="101" spans="1:26" s="84" customFormat="1">
      <c r="A101" s="86" t="s">
        <v>186</v>
      </c>
      <c r="B101" s="665" t="s">
        <v>187</v>
      </c>
      <c r="C101" s="666"/>
      <c r="D101" s="667"/>
      <c r="E101" s="88">
        <f>SUM(Հարավ.քաղ!E101+Հյուսիս.քաղ!E101+'Երևանի քաղ'!E101+Արարատ!E101+Կոտայք!E101+Տավուշ!E101+լոռի!E101+Սյունիք!E101+Շիրակ!E101+Շենգավիթ!E101+Մալաթիա!E101+կենտրոն!E101+Գեղարք!E101+Էրեբունի!E101+Ավան!E101+Արմավիր!E101+Արագածոտն!E101+Արաբկիր!E101+Աջափնյակ!E101)</f>
        <v>2</v>
      </c>
      <c r="F101" s="88">
        <f>SUM(Հարավ.քաղ!F101+Հյուսիս.քաղ!F101+'Երևանի քաղ'!F101+Արարատ!F101+Կոտայք!F101+Տավուշ!F101+լոռի!F101+Սյունիք!F101+Շիրակ!F101+Շենգավիթ!F101+Մալաթիա!F101+կենտրոն!F101+Գեղարք!F101+Էրեբունի!F101+Ավան!F101+Արմավիր!F101+Արագածոտն!F101+Արաբկիր!F101+Աջափնյակ!F101)</f>
        <v>30</v>
      </c>
      <c r="G101" s="88">
        <f>SUM(Հարավ.քաղ!G101+Հյուսիս.քաղ!G101+'Երևանի քաղ'!G101+Արարատ!G101+Կոտայք!G101+Տավուշ!G101+լոռի!G101+Սյունիք!G101+Շիրակ!G101+Շենգավիթ!G101+Մալաթիա!G101+կենտրոն!G101+Գեղարք!G101+Էրեբունի!G101+Ավան!G101+Արմավիր!G101+Արագածոտն!G101+Արաբկիր!G101+Աջափնյակ!G101)</f>
        <v>29</v>
      </c>
      <c r="H101" s="88">
        <f>SUM(Հարավ.քաղ!H101+Հյուսիս.քաղ!H101+'Երևանի քաղ'!H101+Արարատ!H101+Կոտայք!H101+Տավուշ!H101+լոռի!H101+Սյունիք!H101+Շիրակ!H101+Շենգավիթ!H101+Մալաթիա!H101+կենտրոն!H101+Գեղարք!H101+Էրեբունի!H101+Ավան!H101+Արմավիր!H101+Արագածոտն!H101+Արաբկիր!H101+Աջափնյակ!H101)</f>
        <v>1</v>
      </c>
      <c r="I101" s="88">
        <f>SUM(Հարավ.քաղ!I101+Հյուսիս.քաղ!I101+'Երևանի քաղ'!I101+Արարատ!I101+Կոտայք!I101+Տավուշ!I101+լոռի!I101+Սյունիք!I101+Շիրակ!I101+Շենգավիթ!I101+Մալաթիա!I101+կենտրոն!I101+Գեղարք!I101+Էրեբունի!I101+Ավան!I101+Արմավիր!I101+Արագածոտն!I101+Արաբկիր!I101+Աջափնյակ!I101)</f>
        <v>0</v>
      </c>
      <c r="J101" s="90">
        <f t="shared" si="12"/>
        <v>24</v>
      </c>
      <c r="K101" s="88">
        <f>SUM(Հարավ.քաղ!K101+Հյուսիս.քաղ!K101+'Երևանի քաղ'!K101+Արարատ!K101+Կոտայք!K101+Տավուշ!K101+լոռի!K101+Սյունիք!K101+Շիրակ!K101+Շենգավիթ!K101+Մալաթիա!K101+կենտրոն!K101+Գեղարք!K101+Էրեբունի!K101+Ավան!K101+Արմավիր!K101+Արագածոտն!K101+Արաբկիր!K101+Աջափնյակ!K101)</f>
        <v>23</v>
      </c>
      <c r="L101" s="88">
        <f>SUM(Հարավ.քաղ!L101+Հյուսիս.քաղ!L101+'Երևանի քաղ'!L101+Արարատ!L101+Կոտայք!L101+Տավուշ!L101+լոռի!L101+Սյունիք!L101+Շիրակ!L101+Շենգավիթ!L101+Մալաթիա!L101+կենտրոն!L101+Գեղարք!L101+Էրեբունի!L101+Ավան!L101+Արմավիր!L101+Արագածոտն!L101+Արաբկիր!L101+Աջափնյակ!L101)</f>
        <v>0</v>
      </c>
      <c r="M101" s="88">
        <f>SUM(Հարավ.քաղ!M101+Հյուսիս.քաղ!M101+'Երևանի քաղ'!M101+Արարատ!M101+Կոտայք!M101+Տավուշ!M101+լոռի!M101+Սյունիք!M101+Շիրակ!M101+Շենգավիթ!M101+Մալաթիա!M101+կենտրոն!M101+Գեղարք!M101+Էրեբունի!M101+Ավան!M101+Արմավիր!M101+Արագածոտն!M101+Արաբկիր!M101+Աջափնյակ!M101)</f>
        <v>0</v>
      </c>
      <c r="N101" s="90">
        <f t="shared" si="13"/>
        <v>1</v>
      </c>
      <c r="O101" s="88">
        <f>SUM(Հարավ.քաղ!O101+Հյուսիս.քաղ!O101+'Երևանի քաղ'!O101+Արարատ!O101+Կոտայք!O101+Տավուշ!O101+լոռի!O101+Սյունիք!O101+Շիրակ!O101+Շենգավիթ!O101+Մալաթիա!O101+կենտրոն!O101+Գեղարք!O101+Էրեբունի!O101+Ավան!O101+Արմավիր!O101+Արագածոտն!O101+Արաբկիր!O101+Աջափնյակ!O101)</f>
        <v>0</v>
      </c>
      <c r="P101" s="88">
        <f>SUM(Հարավ.քաղ!P101+Հյուսիս.քաղ!P101+'Երևանի քաղ'!P101+Արարատ!P101+Կոտայք!P101+Տավուշ!P101+լոռի!P101+Սյունիք!P101+Շիրակ!P101+Շենգավիթ!P101+Մալաթիա!P101+կենտրոն!P101+Գեղարք!P101+Էրեբունի!P101+Ավան!P101+Արմավիր!P101+Արագածոտն!P101+Արաբկիր!P101+Աջափնյակ!P101)</f>
        <v>1</v>
      </c>
      <c r="Q101" s="88">
        <f>SUM(Հարավ.քաղ!Q101+Հյուսիս.քաղ!Q101+'Երևանի քաղ'!Q101+Արարատ!Q101+Կոտայք!Q101+Տավուշ!Q101+լոռի!Q101+Սյունիք!Q101+Շիրակ!Q101+Շենգավիթ!Q101+Մալաթիա!Q101+կենտրոն!Q101+Գեղարք!Q101+Էրեբունի!Q101+Ավան!Q101+Արմավիր!Q101+Արագածոտն!Q101+Արաբկիր!Q101+Աջափնյակ!Q101)</f>
        <v>0</v>
      </c>
      <c r="R101" s="88">
        <f>SUM(Հարավ.քաղ!R101+Հյուսիս.քաղ!R101+'Երևանի քաղ'!R101+Արարատ!R101+Կոտայք!R101+Տավուշ!R101+լոռի!R101+Սյունիք!R101+Շիրակ!R101+Շենգավիթ!R101+Մալաթիա!R101+կենտրոն!R101+Գեղարք!R101+Էրեբունի!R101+Ավան!R101+Արմավիր!R101+Արագածոտն!R101+Արաբկիր!R101+Աջափնյակ!R101)</f>
        <v>0</v>
      </c>
      <c r="S101" s="90">
        <f t="shared" si="14"/>
        <v>24</v>
      </c>
      <c r="T101" s="88">
        <f>SUM(Հարավ.քաղ!T101+Հյուսիս.քաղ!T101+'Երևանի քաղ'!T101+Արարատ!T101+Կոտայք!T101+Տավուշ!T101+լոռի!T101+Սյունիք!T101+Շիրակ!T101+Շենգավիթ!T101+Մալաթիա!T101+կենտրոն!T101+Գեղարք!T101+Էրեբունի!T101+Ավան!T101+Արմավիր!T101+Արագածոտն!T101+Արաբկիր!T101+Աջափնյակ!T101)</f>
        <v>0</v>
      </c>
      <c r="U101" s="88">
        <f>SUM(Հարավ.քաղ!U101+Հյուսիս.քաղ!U101+'Երևանի քաղ'!U101+Արարատ!U101+Կոտայք!U101+Տավուշ!U101+լոռի!U101+Սյունիք!U101+Շիրակ!U101+Շենգավիթ!U101+Մալաթիա!U101+կենտրոն!U101+Գեղարք!U101+Էրեբունի!U101+Ավան!U101+Արմավիր!U101+Արագածոտն!U101+Արաբկիր!U101+Աջափնյակ!U101)</f>
        <v>21</v>
      </c>
      <c r="V101" s="88">
        <f>SUM(Հարավ.քաղ!V101+Հյուսիս.քաղ!V101+'Երևանի քաղ'!V101+Արարատ!V101+Կոտայք!V101+Տավուշ!V101+լոռի!V101+Սյունիք!V101+Շիրակ!V101+Շենգավիթ!V101+Մալաթիա!V101+կենտրոն!V101+Գեղարք!V101+Էրեբունի!V101+Ավան!V101+Արմավիր!V101+Արագածոտն!V101+Արաբկիր!V101+Աջափնյակ!V101)</f>
        <v>0</v>
      </c>
      <c r="W101" s="88">
        <f>SUM(Հարավ.քաղ!W101+Հյուսիս.քաղ!W101+'Երևանի քաղ'!W101+Արարատ!W101+Կոտայք!W101+Տավուշ!W101+լոռի!W101+Սյունիք!W101+Շիրակ!W101+Շենգավիթ!W101+Մալաթիա!W101+կենտրոն!W101+Գեղարք!W101+Էրեբունի!W101+Ավան!W101+Արմավիր!W101+Արագածոտն!W101+Արաբկիր!W101+Աջափնյակ!W101)</f>
        <v>0</v>
      </c>
      <c r="X101" s="88">
        <f>SUM(Հարավ.քաղ!X101+Հյուսիս.քաղ!X101+'Երևանի քաղ'!X101+Արարատ!X101+Կոտայք!X101+Տավուշ!X101+լոռի!X101+Սյունիք!X101+Շիրակ!X101+Շենգավիթ!X101+Մալաթիա!X101+կենտրոն!X101+Գեղարք!X101+Էրեբունի!X101+Ավան!X101+Արմավիր!X101+Արագածոտն!X101+Արաբկիր!X101+Աջափնյակ!X101)</f>
        <v>0</v>
      </c>
      <c r="Y101" s="90">
        <f t="shared" si="15"/>
        <v>7</v>
      </c>
      <c r="Z101" s="88">
        <f>SUM(Հարավ.քաղ!Z101+Հյուսիս.քաղ!Z101+'Երևանի քաղ'!Z101+Արարատ!Z101+Կոտայք!Z101+Տավուշ!Z101+լոռի!Z101+Սյունիք!Z101+Շիրակ!Z101+Շենգավիթ!Z101+Մալաթիա!Z101+կենտրոն!Z101+Գեղարք!Z101+Էրեբունի!Z101+Ավան!Z101+Արմավիր!Z101+Արագածոտն!Z101+Արաբկիր!Z101+Աջափնյակ!Z101)</f>
        <v>0</v>
      </c>
    </row>
    <row r="102" spans="1:26" s="84" customFormat="1">
      <c r="A102" s="86" t="s">
        <v>188</v>
      </c>
      <c r="B102" s="665" t="s">
        <v>189</v>
      </c>
      <c r="C102" s="666"/>
      <c r="D102" s="667"/>
      <c r="E102" s="88">
        <f>SUM(Հարավ.քաղ!E102+Հյուսիս.քաղ!E102+'Երևանի քաղ'!E102+Արարատ!E102+Կոտայք!E102+Տավուշ!E102+լոռի!E102+Սյունիք!E102+Շիրակ!E102+Շենգավիթ!E102+Մալաթիա!E102+կենտրոն!E102+Գեղարք!E102+Էրեբունի!E102+Ավան!E102+Արմավիր!E102+Արագածոտն!E102+Արաբկիր!E102+Աջափնյակ!E102)</f>
        <v>24</v>
      </c>
      <c r="F102" s="88">
        <f>SUM(Հարավ.քաղ!F102+Հյուսիս.քաղ!F102+'Երևանի քաղ'!F102+Արարատ!F102+Կոտայք!F102+Տավուշ!F102+լոռի!F102+Սյունիք!F102+Շիրակ!F102+Շենգավիթ!F102+Մալաթիա!F102+կենտրոն!F102+Գեղարք!F102+Էրեբունի!F102+Ավան!F102+Արմավիր!F102+Արագածոտն!F102+Արաբկիր!F102+Աջափնյակ!F102)</f>
        <v>189</v>
      </c>
      <c r="G102" s="88">
        <f>SUM(Հարավ.քաղ!G102+Հյուսիս.քաղ!G102+'Երևանի քաղ'!G102+Արարատ!G102+Կոտայք!G102+Տավուշ!G102+լոռի!G102+Սյունիք!G102+Շիրակ!G102+Շենգավիթ!G102+Մալաթիա!G102+կենտրոն!G102+Գեղարք!G102+Էրեբունի!G102+Ավան!G102+Արմավիր!G102+Արագածոտն!G102+Արաբկիր!G102+Աջափնյակ!G102)</f>
        <v>165</v>
      </c>
      <c r="H102" s="88">
        <f>SUM(Հարավ.քաղ!H102+Հյուսիս.քաղ!H102+'Երևանի քաղ'!H102+Արարատ!H102+Կոտայք!H102+Տավուշ!H102+լոռի!H102+Սյունիք!H102+Շիրակ!H102+Շենգավիթ!H102+Մալաթիա!H102+կենտրոն!H102+Գեղարք!H102+Էրեբունի!H102+Ավան!H102+Արմավիր!H102+Արագածոտն!H102+Արաբկիր!H102+Աջափնյակ!H102)</f>
        <v>23</v>
      </c>
      <c r="I102" s="88">
        <f>SUM(Հարավ.քաղ!I102+Հյուսիս.քաղ!I102+'Երևանի քաղ'!I102+Արարատ!I102+Կոտայք!I102+Տավուշ!I102+լոռի!I102+Սյունիք!I102+Շիրակ!I102+Շենգավիթ!I102+Մալաթիա!I102+կենտրոն!I102+Գեղարք!I102+Էրեբունի!I102+Ավան!I102+Արմավիր!I102+Արագածոտն!I102+Արաբկիր!I102+Աջափնյակ!I102)</f>
        <v>1</v>
      </c>
      <c r="J102" s="90">
        <f t="shared" si="12"/>
        <v>149</v>
      </c>
      <c r="K102" s="88">
        <f>SUM(Հարավ.քաղ!K102+Հյուսիս.քաղ!K102+'Երևանի քաղ'!K102+Արարատ!K102+Կոտայք!K102+Տավուշ!K102+լոռի!K102+Սյունիք!K102+Շիրակ!K102+Շենգավիթ!K102+Մալաթիա!K102+կենտրոն!K102+Գեղարք!K102+Էրեբունի!K102+Ավան!K102+Արմավիր!K102+Արագածոտն!K102+Արաբկիր!K102+Աջափնյակ!K102)</f>
        <v>113</v>
      </c>
      <c r="L102" s="88">
        <f>SUM(Հարավ.քաղ!L102+Հյուսիս.քաղ!L102+'Երևանի քաղ'!L102+Արարատ!L102+Կոտայք!L102+Տավուշ!L102+լոռի!L102+Սյունիք!L102+Շիրակ!L102+Շենգավիթ!L102+Մալաթիա!L102+կենտրոն!L102+Գեղարք!L102+Էրեբունի!L102+Ավան!L102+Արմավիր!L102+Արագածոտն!L102+Արաբկիր!L102+Աջափնյակ!L102)</f>
        <v>5</v>
      </c>
      <c r="M102" s="88">
        <f>SUM(Հարավ.քաղ!M102+Հյուսիս.քաղ!M102+'Երևանի քաղ'!M102+Արարատ!M102+Կոտայք!M102+Տավուշ!M102+լոռի!M102+Սյունիք!M102+Շիրակ!M102+Շենգավիթ!M102+Մալաթիա!M102+կենտրոն!M102+Գեղարք!M102+Էրեբունի!M102+Ավան!M102+Արմավիր!M102+Արագածոտն!M102+Արաբկիր!M102+Աջափնյակ!M102)</f>
        <v>20</v>
      </c>
      <c r="N102" s="90">
        <f t="shared" si="13"/>
        <v>11</v>
      </c>
      <c r="O102" s="88">
        <f>SUM(Հարավ.քաղ!O102+Հյուսիս.քաղ!O102+'Երևանի քաղ'!O102+Արարատ!O102+Կոտայք!O102+Տավուշ!O102+լոռի!O102+Սյունիք!O102+Շիրակ!O102+Շենգավիթ!O102+Մալաթիա!O102+կենտրոն!O102+Գեղարք!O102+Էրեբունի!O102+Ավան!O102+Արմավիր!O102+Արագածոտն!O102+Արաբկիր!O102+Աջափնյակ!O102)</f>
        <v>1</v>
      </c>
      <c r="P102" s="88">
        <f>SUM(Հարավ.քաղ!P102+Հյուսիս.քաղ!P102+'Երևանի քաղ'!P102+Արարատ!P102+Կոտայք!P102+Տավուշ!P102+լոռի!P102+Սյունիք!P102+Շիրակ!P102+Շենգավիթ!P102+Մալաթիա!P102+կենտրոն!P102+Գեղարք!P102+Էրեբունի!P102+Ավան!P102+Արմավիր!P102+Արագածոտն!P102+Արաբկիր!P102+Աջափնյակ!P102)</f>
        <v>10</v>
      </c>
      <c r="Q102" s="88">
        <f>SUM(Հարավ.քաղ!Q102+Հյուսիս.քաղ!Q102+'Երևանի քաղ'!Q102+Արարատ!Q102+Կոտայք!Q102+Տավուշ!Q102+լոռի!Q102+Սյունիք!Q102+Շիրակ!Q102+Շենգավիթ!Q102+Մալաթիա!Q102+կենտրոն!Q102+Գեղարք!Q102+Էրեբունի!Q102+Ավան!Q102+Արմավիր!Q102+Արագածոտն!Q102+Արաբկիր!Q102+Աջափնյակ!Q102)</f>
        <v>0</v>
      </c>
      <c r="R102" s="88">
        <f>SUM(Հարավ.քաղ!R102+Հյուսիս.քաղ!R102+'Երևանի քաղ'!R102+Արարատ!R102+Կոտայք!R102+Տավուշ!R102+լոռի!R102+Սյունիք!R102+Շիրակ!R102+Շենգավիթ!R102+Մալաթիա!R102+կենտրոն!R102+Գեղարք!R102+Էրեբունի!R102+Ավան!R102+Արմավիր!R102+Արագածոտն!R102+Արաբկիր!R102+Աջափնյակ!R102)</f>
        <v>6</v>
      </c>
      <c r="S102" s="90">
        <f t="shared" si="14"/>
        <v>155</v>
      </c>
      <c r="T102" s="88">
        <f>SUM(Հարավ.քաղ!T102+Հյուսիս.քաղ!T102+'Երևանի քաղ'!T102+Արարատ!T102+Կոտայք!T102+Տավուշ!T102+լոռի!T102+Սյունիք!T102+Շիրակ!T102+Շենգավիթ!T102+Մալաթիա!T102+կենտրոն!T102+Գեղարք!T102+Էրեբունի!T102+Ավան!T102+Արմավիր!T102+Արագածոտն!T102+Արաբկիր!T102+Աջափնյակ!T102)</f>
        <v>1</v>
      </c>
      <c r="U102" s="88">
        <f>SUM(Հարավ.քաղ!U102+Հյուսիս.քաղ!U102+'Երևանի քաղ'!U102+Արարատ!U102+Կոտայք!U102+Տավուշ!U102+լոռի!U102+Սյունիք!U102+Շիրակ!U102+Շենգավիթ!U102+Մալաթիա!U102+կենտրոն!U102+Գեղարք!U102+Էրեբունի!U102+Ավան!U102+Արմավիր!U102+Արագածոտն!U102+Արաբկիր!U102+Աջափնյակ!U102)</f>
        <v>125</v>
      </c>
      <c r="V102" s="88">
        <f>SUM(Հարավ.քաղ!V102+Հյուսիս.քաղ!V102+'Երևանի քաղ'!V102+Արարատ!V102+Կոտայք!V102+Տավուշ!V102+լոռի!V102+Սյունիք!V102+Շիրակ!V102+Շենգավիթ!V102+Մալաթիա!V102+կենտրոն!V102+Գեղարք!V102+Էրեբունի!V102+Ավան!V102+Արմավիր!V102+Արագածոտն!V102+Արաբկիր!V102+Աջափնյակ!V102)</f>
        <v>15</v>
      </c>
      <c r="W102" s="88">
        <f>SUM(Հարավ.քաղ!W102+Հյուսիս.քաղ!W102+'Երևանի քաղ'!W102+Արարատ!W102+Կոտայք!W102+Տավուշ!W102+լոռի!W102+Սյունիք!W102+Շիրակ!W102+Շենգավիթ!W102+Մալաթիա!W102+կենտրոն!W102+Գեղարք!W102+Էրեբունի!W102+Ավան!W102+Արմավիր!W102+Արագածոտն!W102+Արաբկիր!W102+Աջափնյակ!W102)</f>
        <v>0</v>
      </c>
      <c r="X102" s="88">
        <f>SUM(Հարավ.քաղ!X102+Հյուսիս.քաղ!X102+'Երևանի քաղ'!X102+Արարատ!X102+Կոտայք!X102+Տավուշ!X102+լոռի!X102+Սյունիք!X102+Շիրակ!X102+Շենգավիթ!X102+Մալաթիա!X102+կենտրոն!X102+Գեղարք!X102+Էրեբունի!X102+Ավան!X102+Արմավիր!X102+Արագածոտն!X102+Արաբկիր!X102+Աջափնյակ!X102)</f>
        <v>1</v>
      </c>
      <c r="Y102" s="90">
        <f t="shared" si="15"/>
        <v>33</v>
      </c>
      <c r="Z102" s="88">
        <f>SUM(Հարավ.քաղ!Z102+Հյուսիս.քաղ!Z102+'Երևանի քաղ'!Z102+Արարատ!Z102+Կոտայք!Z102+Տավուշ!Z102+լոռի!Z102+Սյունիք!Z102+Շիրակ!Z102+Շենգավիթ!Z102+Մալաթիա!Z102+կենտրոն!Z102+Գեղարք!Z102+Էրեբունի!Z102+Ավան!Z102+Արմավիր!Z102+Արագածոտն!Z102+Արաբկիր!Z102+Աջափնյակ!Z102)</f>
        <v>1</v>
      </c>
    </row>
    <row r="103" spans="1:26" s="84" customFormat="1">
      <c r="A103" s="86" t="s">
        <v>190</v>
      </c>
      <c r="B103" s="665" t="s">
        <v>191</v>
      </c>
      <c r="C103" s="666"/>
      <c r="D103" s="667"/>
      <c r="E103" s="88">
        <f>SUM(Հարավ.քաղ!E103+Հյուսիս.քաղ!E103+'Երևանի քաղ'!E103+Արարատ!E103+Կոտայք!E103+Տավուշ!E103+լոռի!E103+Սյունիք!E103+Շիրակ!E103+Շենգավիթ!E103+Մալաթիա!E103+կենտրոն!E103+Գեղարք!E103+Էրեբունի!E103+Ավան!E103+Արմավիր!E103+Արագածոտն!E103+Արաբկիր!E103+Աջափնյակ!E103)</f>
        <v>0</v>
      </c>
      <c r="F103" s="88">
        <f>SUM(Հարավ.քաղ!F103+Հյուսիս.քաղ!F103+'Երևանի քաղ'!F103+Արարատ!F103+Կոտայք!F103+Տավուշ!F103+լոռի!F103+Սյունիք!F103+Շիրակ!F103+Շենգավիթ!F103+Մալաթիա!F103+կենտրոն!F103+Գեղարք!F103+Էրեբունի!F103+Ավան!F103+Արմավիր!F103+Արագածոտն!F103+Արաբկիր!F103+Աջափնյակ!F103)</f>
        <v>5</v>
      </c>
      <c r="G103" s="88">
        <f>SUM(Հարավ.քաղ!G103+Հյուսիս.քաղ!G103+'Երևանի քաղ'!G103+Արարատ!G103+Կոտայք!G103+Տավուշ!G103+լոռի!G103+Սյունիք!G103+Շիրակ!G103+Շենգավիթ!G103+Մալաթիա!G103+կենտրոն!G103+Գեղարք!G103+Էրեբունի!G103+Ավան!G103+Արմավիր!G103+Արագածոտն!G103+Արաբկիր!G103+Աջափնյակ!G103)</f>
        <v>5</v>
      </c>
      <c r="H103" s="88">
        <f>SUM(Հարավ.քաղ!H103+Հյուսիս.քաղ!H103+'Երևանի քաղ'!H103+Արարատ!H103+Կոտայք!H103+Տավուշ!H103+լոռի!H103+Սյունիք!H103+Շիրակ!H103+Շենգավիթ!H103+Մալաթիա!H103+կենտրոն!H103+Գեղարք!H103+Էրեբունի!H103+Ավան!H103+Արմավիր!H103+Արագածոտն!H103+Արաբկիր!H103+Աջափնյակ!H103)</f>
        <v>0</v>
      </c>
      <c r="I103" s="88">
        <f>SUM(Հարավ.քաղ!I103+Հյուսիս.քաղ!I103+'Երևանի քաղ'!I103+Արարատ!I103+Կոտայք!I103+Տավուշ!I103+լոռի!I103+Սյունիք!I103+Շիրակ!I103+Շենգավիթ!I103+Մալաթիա!I103+կենտրոն!I103+Գեղարք!I103+Էրեբունի!I103+Ավան!I103+Արմավիր!I103+Արագածոտն!I103+Արաբկիր!I103+Աջափնյակ!I103)</f>
        <v>0</v>
      </c>
      <c r="J103" s="90">
        <f t="shared" si="12"/>
        <v>5</v>
      </c>
      <c r="K103" s="88">
        <f>SUM(Հարավ.քաղ!K103+Հյուսիս.քաղ!K103+'Երևանի քաղ'!K103+Արարատ!K103+Կոտայք!K103+Տավուշ!K103+լոռի!K103+Սյունիք!K103+Շիրակ!K103+Շենգավիթ!K103+Մալաթիա!K103+կենտրոն!K103+Գեղարք!K103+Էրեբունի!K103+Ավան!K103+Արմավիր!K103+Արագածոտն!K103+Արաբկիր!K103+Աջափնյակ!K103)</f>
        <v>5</v>
      </c>
      <c r="L103" s="88">
        <f>SUM(Հարավ.քաղ!L103+Հյուսիս.քաղ!L103+'Երևանի քաղ'!L103+Արարատ!L103+Կոտայք!L103+Տավուշ!L103+լոռի!L103+Սյունիք!L103+Շիրակ!L103+Շենգավիթ!L103+Մալաթիա!L103+կենտրոն!L103+Գեղարք!L103+Էրեբունի!L103+Ավան!L103+Արմավիր!L103+Արագածոտն!L103+Արաբկիր!L103+Աջափնյակ!L103)</f>
        <v>0</v>
      </c>
      <c r="M103" s="88">
        <f>SUM(Հարավ.քաղ!M103+Հյուսիս.քաղ!M103+'Երևանի քաղ'!M103+Արարատ!M103+Կոտայք!M103+Տավուշ!M103+լոռի!M103+Սյունիք!M103+Շիրակ!M103+Շենգավիթ!M103+Մալաթիա!M103+կենտրոն!M103+Գեղարք!M103+Էրեբունի!M103+Ավան!M103+Արմավիր!M103+Արագածոտն!M103+Արաբկիր!M103+Աջափնյակ!M103)</f>
        <v>0</v>
      </c>
      <c r="N103" s="90">
        <f t="shared" si="13"/>
        <v>0</v>
      </c>
      <c r="O103" s="88">
        <f>SUM(Հարավ.քաղ!O103+Հյուսիս.քաղ!O103+'Երևանի քաղ'!O103+Արարատ!O103+Կոտայք!O103+Տավուշ!O103+լոռի!O103+Սյունիք!O103+Շիրակ!O103+Շենգավիթ!O103+Մալաթիա!O103+կենտրոն!O103+Գեղարք!O103+Էրեբունի!O103+Ավան!O103+Արմավիր!O103+Արագածոտն!O103+Արաբկիր!O103+Աջափնյակ!O103)</f>
        <v>0</v>
      </c>
      <c r="P103" s="88">
        <f>SUM(Հարավ.քաղ!P103+Հյուսիս.քաղ!P103+'Երևանի քաղ'!P103+Արարատ!P103+Կոտայք!P103+Տավուշ!P103+լոռի!P103+Սյունիք!P103+Շիրակ!P103+Շենգավիթ!P103+Մալաթիա!P103+կենտրոն!P103+Գեղարք!P103+Էրեբունի!P103+Ավան!P103+Արմավիր!P103+Արագածոտն!P103+Արաբկիր!P103+Աջափնյակ!P103)</f>
        <v>0</v>
      </c>
      <c r="Q103" s="88">
        <f>SUM(Հարավ.քաղ!Q103+Հյուսիս.քաղ!Q103+'Երևանի քաղ'!Q103+Արարատ!Q103+Կոտայք!Q103+Տավուշ!Q103+լոռի!Q103+Սյունիք!Q103+Շիրակ!Q103+Շենգավիթ!Q103+Մալաթիա!Q103+կենտրոն!Q103+Գեղարք!Q103+Էրեբունի!Q103+Ավան!Q103+Արմավիր!Q103+Արագածոտն!Q103+Արաբկիր!Q103+Աջափնյակ!Q103)</f>
        <v>0</v>
      </c>
      <c r="R103" s="88">
        <f>SUM(Հարավ.քաղ!R103+Հյուսիս.քաղ!R103+'Երևանի քաղ'!R103+Արարատ!R103+Կոտայք!R103+Տավուշ!R103+լոռի!R103+Սյունիք!R103+Շիրակ!R103+Շենգավիթ!R103+Մալաթիա!R103+կենտրոն!R103+Գեղարք!R103+Էրեբունի!R103+Ավան!R103+Արմավիր!R103+Արագածոտն!R103+Արաբկիր!R103+Աջափնյակ!R103)</f>
        <v>0</v>
      </c>
      <c r="S103" s="90">
        <f t="shared" si="14"/>
        <v>5</v>
      </c>
      <c r="T103" s="88">
        <f>SUM(Հարավ.քաղ!T103+Հյուսիս.քաղ!T103+'Երևանի քաղ'!T103+Արարատ!T103+Կոտայք!T103+Տավուշ!T103+լոռի!T103+Սյունիք!T103+Շիրակ!T103+Շենգավիթ!T103+Մալաթիա!T103+կենտրոն!T103+Գեղարք!T103+Էրեբունի!T103+Ավան!T103+Արմավիր!T103+Արագածոտն!T103+Արաբկիր!T103+Աջափնյակ!T103)</f>
        <v>0</v>
      </c>
      <c r="U103" s="88">
        <f>SUM(Հարավ.քաղ!U103+Հյուսիս.քաղ!U103+'Երևանի քաղ'!U103+Արարատ!U103+Կոտայք!U103+Տավուշ!U103+լոռի!U103+Սյունիք!U103+Շիրակ!U103+Շենգավիթ!U103+Մալաթիա!U103+կենտրոն!U103+Գեղարք!U103+Էրեբունի!U103+Ավան!U103+Արմավիր!U103+Արագածոտն!U103+Արաբկիր!U103+Աջափնյակ!U103)</f>
        <v>4</v>
      </c>
      <c r="V103" s="88">
        <f>SUM(Հարավ.քաղ!V103+Հյուսիս.քաղ!V103+'Երևանի քաղ'!V103+Արարատ!V103+Կոտայք!V103+Տավուշ!V103+լոռի!V103+Սյունիք!V103+Շիրակ!V103+Շենգավիթ!V103+Մալաթիա!V103+կենտրոն!V103+Գեղարք!V103+Էրեբունի!V103+Ավան!V103+Արմավիր!V103+Արագածոտն!V103+Արաբկիր!V103+Աջափնյակ!V103)</f>
        <v>0</v>
      </c>
      <c r="W103" s="88">
        <f>SUM(Հարավ.քաղ!W103+Հյուսիս.քաղ!W103+'Երևանի քաղ'!W103+Արարատ!W103+Կոտայք!W103+Տավուշ!W103+լոռի!W103+Սյունիք!W103+Շիրակ!W103+Շենգավիթ!W103+Մալաթիա!W103+կենտրոն!W103+Գեղարք!W103+Էրեբունի!W103+Ավան!W103+Արմավիր!W103+Արագածոտն!W103+Արաբկիր!W103+Աջափնյակ!W103)</f>
        <v>0</v>
      </c>
      <c r="X103" s="88">
        <f>SUM(Հարավ.քաղ!X103+Հյուսիս.քաղ!X103+'Երևանի քաղ'!X103+Արարատ!X103+Կոտայք!X103+Տավուշ!X103+լոռի!X103+Սյունիք!X103+Շիրակ!X103+Շենգավիթ!X103+Մալաթիա!X103+կենտրոն!X103+Գեղարք!X103+Էրեբունի!X103+Ավան!X103+Արմավիր!X103+Արագածոտն!X103+Արաբկիր!X103+Աջափնյակ!X103)</f>
        <v>0</v>
      </c>
      <c r="Y103" s="90">
        <f t="shared" si="15"/>
        <v>0</v>
      </c>
      <c r="Z103" s="88">
        <f>SUM(Հարավ.քաղ!Z103+Հյուսիս.քաղ!Z103+'Երևանի քաղ'!Z103+Արարատ!Z103+Կոտայք!Z103+Տավուշ!Z103+լոռի!Z103+Սյունիք!Z103+Շիրակ!Z103+Շենգավիթ!Z103+Մալաթիա!Z103+կենտրոն!Z103+Գեղարք!Z103+Էրեբունի!Z103+Ավան!Z103+Արմավիր!Z103+Արագածոտն!Z103+Արաբկիր!Z103+Աջափնյակ!Z103)</f>
        <v>0</v>
      </c>
    </row>
    <row r="104" spans="1:26" s="84" customFormat="1">
      <c r="A104" s="86" t="s">
        <v>192</v>
      </c>
      <c r="B104" s="665" t="s">
        <v>193</v>
      </c>
      <c r="C104" s="666"/>
      <c r="D104" s="667"/>
      <c r="E104" s="88">
        <f>SUM(Հարավ.քաղ!E104+Հյուսիս.քաղ!E104+'Երևանի քաղ'!E104+Արարատ!E104+Կոտայք!E104+Տավուշ!E104+լոռի!E104+Սյունիք!E104+Շիրակ!E104+Շենգավիթ!E104+Մալաթիա!E104+կենտրոն!E104+Գեղարք!E104+Էրեբունի!E104+Ավան!E104+Արմավիր!E104+Արագածոտն!E104+Արաբկիր!E104+Աջափնյակ!E104)</f>
        <v>39</v>
      </c>
      <c r="F104" s="88">
        <f>SUM(Հարավ.քաղ!F104+Հյուսիս.քաղ!F104+'Երևանի քաղ'!F104+Արարատ!F104+Կոտայք!F104+Տավուշ!F104+լոռի!F104+Սյունիք!F104+Շիրակ!F104+Շենգավիթ!F104+Մալաթիա!F104+կենտրոն!F104+Գեղարք!F104+Էրեբունի!F104+Ավան!F104+Արմավիր!F104+Արագածոտն!F104+Արաբկիր!F104+Աջափնյակ!F104)</f>
        <v>764</v>
      </c>
      <c r="G104" s="88">
        <f>SUM(Հարավ.քաղ!G104+Հյուսիս.քաղ!G104+'Երևանի քաղ'!G104+Արարատ!G104+Կոտայք!G104+Տավուշ!G104+լոռի!G104+Սյունիք!G104+Շիրակ!G104+Շենգավիթ!G104+Մալաթիա!G104+կենտրոն!G104+Գեղարք!G104+Էրեբունի!G104+Ավան!G104+Արմավիր!G104+Արագածոտն!G104+Արաբկիր!G104+Աջափնյակ!G104)</f>
        <v>685</v>
      </c>
      <c r="H104" s="88">
        <f>SUM(Հարավ.քաղ!H104+Հյուսիս.քաղ!H104+'Երևանի քաղ'!H104+Արարատ!H104+Կոտայք!H104+Տավուշ!H104+լոռի!H104+Սյունիք!H104+Շիրակ!H104+Շենգավիթ!H104+Մալաթիա!H104+կենտրոն!H104+Գեղարք!H104+Էրեբունի!H104+Ավան!H104+Արմավիր!H104+Արագածոտն!H104+Արաբկիր!H104+Աջափնյակ!H104)</f>
        <v>64</v>
      </c>
      <c r="I104" s="88">
        <f>SUM(Հարավ.քաղ!I104+Հյուսիս.քաղ!I104+'Երևանի քաղ'!I104+Արարատ!I104+Կոտայք!I104+Տավուշ!I104+լոռի!I104+Սյունիք!I104+Շիրակ!I104+Շենգավիթ!I104+Մալաթիա!I104+կենտրոն!I104+Գեղարք!I104+Էրեբունի!I104+Ավան!I104+Արմավիր!I104+Արագածոտն!I104+Արաբկիր!I104+Աջափնյակ!I104)</f>
        <v>15</v>
      </c>
      <c r="J104" s="90">
        <f t="shared" si="12"/>
        <v>662</v>
      </c>
      <c r="K104" s="88">
        <f>SUM(Հարավ.քաղ!K104+Հյուսիս.քաղ!K104+'Երևանի քաղ'!K104+Արարատ!K104+Կոտայք!K104+Տավուշ!K104+լոռի!K104+Սյունիք!K104+Շիրակ!K104+Շենգավիթ!K104+Մալաթիա!K104+կենտրոն!K104+Գեղարք!K104+Էրեբունի!K104+Ավան!K104+Արմավիր!K104+Արագածոտն!K104+Արաբկիր!K104+Աջափնյակ!K104)</f>
        <v>590</v>
      </c>
      <c r="L104" s="88">
        <f>SUM(Հարավ.քաղ!L104+Հյուսիս.քաղ!L104+'Երևանի քաղ'!L104+Արարատ!L104+Կոտայք!L104+Տավուշ!L104+լոռի!L104+Սյունիք!L104+Շիրակ!L104+Շենգավիթ!L104+Մալաթիա!L104+կենտրոն!L104+Գեղարք!L104+Էրեբունի!L104+Ավան!L104+Արմավիր!L104+Արագածոտն!L104+Արաբկիր!L104+Աջափնյակ!L104)</f>
        <v>12</v>
      </c>
      <c r="M104" s="88">
        <f>SUM(Հարավ.քաղ!M104+Հյուսիս.քաղ!M104+'Երևանի քաղ'!M104+Արարատ!M104+Կոտայք!M104+Տավուշ!M104+լոռի!M104+Սյունիք!M104+Շիրակ!M104+Շենգավիթ!M104+Մալաթիա!M104+կենտրոն!M104+Գեղարք!M104+Էրեբունի!M104+Ավան!M104+Արմավիր!M104+Արագածոտն!M104+Արաբկիր!M104+Աջափնյակ!M104)</f>
        <v>40</v>
      </c>
      <c r="N104" s="90">
        <f t="shared" si="13"/>
        <v>20</v>
      </c>
      <c r="O104" s="88">
        <f>SUM(Հարավ.քաղ!O104+Հյուսիս.քաղ!O104+'Երևանի քաղ'!O104+Արարատ!O104+Կոտայք!O104+Տավուշ!O104+լոռի!O104+Սյունիք!O104+Շիրակ!O104+Շենգավիթ!O104+Մալաթիա!O104+կենտրոն!O104+Գեղարք!O104+Էրեբունի!O104+Ավան!O104+Արմավիր!O104+Արագածոտն!O104+Արաբկիր!O104+Աջափնյակ!O104)</f>
        <v>1</v>
      </c>
      <c r="P104" s="88">
        <f>SUM(Հարավ.քաղ!P104+Հյուսիս.քաղ!P104+'Երևանի քաղ'!P104+Արարատ!P104+Կոտայք!P104+Տավուշ!P104+լոռի!P104+Սյունիք!P104+Շիրակ!P104+Շենգավիթ!P104+Մալաթիա!P104+կենտրոն!P104+Գեղարք!P104+Էրեբունի!P104+Ավան!P104+Արմավիր!P104+Արագածոտն!P104+Արաբկիր!P104+Աջափնյակ!P104)</f>
        <v>12</v>
      </c>
      <c r="Q104" s="88">
        <f>SUM(Հարավ.քաղ!Q104+Հյուսիս.քաղ!Q104+'Երևանի քաղ'!Q104+Արարատ!Q104+Կոտայք!Q104+Տավուշ!Q104+լոռի!Q104+Սյունիք!Q104+Շիրակ!Q104+Շենգավիթ!Q104+Մալաթիա!Q104+կենտրոն!Q104+Գեղարք!Q104+Էրեբունի!Q104+Ավան!Q104+Արմավիր!Q104+Արագածոտն!Q104+Արաբկիր!Q104+Աջափնյակ!Q104)</f>
        <v>7</v>
      </c>
      <c r="R104" s="88">
        <f>SUM(Հարավ.քաղ!R104+Հյուսիս.քաղ!R104+'Երևանի քաղ'!R104+Արարատ!R104+Կոտայք!R104+Տավուշ!R104+լոռի!R104+Սյունիք!R104+Շիրակ!R104+Շենգավիթ!R104+Մալաթիա!R104+կենտրոն!R104+Գեղարք!R104+Էրեբունի!R104+Ավան!R104+Արմավիր!R104+Արագածոտն!R104+Արաբկիր!R104+Աջափնյակ!R104)</f>
        <v>3</v>
      </c>
      <c r="S104" s="90">
        <f t="shared" si="14"/>
        <v>665</v>
      </c>
      <c r="T104" s="88">
        <f>SUM(Հարավ.քաղ!T104+Հյուսիս.քաղ!T104+'Երևանի քաղ'!T104+Արարատ!T104+Կոտայք!T104+Տավուշ!T104+լոռի!T104+Սյունիք!T104+Շիրակ!T104+Շենգավիթ!T104+Մալաթիա!T104+կենտրոն!T104+Գեղարք!T104+Էրեբունի!T104+Ավան!T104+Արմավիր!T104+Արագածոտն!T104+Արաբկիր!T104+Աջափնյակ!T104)</f>
        <v>1</v>
      </c>
      <c r="U104" s="88">
        <f>SUM(Հարավ.քաղ!U104+Հյուսիս.քաղ!U104+'Երևանի քաղ'!U104+Արարատ!U104+Կոտայք!U104+Տավուշ!U104+լոռի!U104+Սյունիք!U104+Շիրակ!U104+Շենգավիթ!U104+Մալաթիա!U104+կենտրոն!U104+Գեղարք!U104+Էրեբունի!U104+Ավան!U104+Արմավիր!U104+Արագածոտն!U104+Արաբկիր!U104+Աջափնյակ!U104)</f>
        <v>526</v>
      </c>
      <c r="V104" s="88">
        <f>SUM(Հարավ.քաղ!V104+Հյուսիս.քաղ!V104+'Երևանի քաղ'!V104+Արարատ!V104+Կոտայք!V104+Տավուշ!V104+լոռի!V104+Սյունիք!V104+Շիրակ!V104+Շենգավիթ!V104+Մալաթիա!V104+կենտրոն!V104+Գեղարք!V104+Էրեբունի!V104+Ավան!V104+Արմավիր!V104+Արագածոտն!V104+Արաբկիր!V104+Աջափնյակ!V104)</f>
        <v>12</v>
      </c>
      <c r="W104" s="88">
        <f>SUM(Հարավ.քաղ!W104+Հյուսիս.քաղ!W104+'Երևանի քաղ'!W104+Արարատ!W104+Կոտայք!W104+Տավուշ!W104+լոռի!W104+Սյունիք!W104+Շիրակ!W104+Շենգավիթ!W104+Մալաթիա!W104+կենտրոն!W104+Գեղարք!W104+Էրեբունի!W104+Ավան!W104+Արմավիր!W104+Արագածոտն!W104+Արաբկիր!W104+Աջափնյակ!W104)</f>
        <v>0</v>
      </c>
      <c r="X104" s="88">
        <f>SUM(Հարավ.քաղ!X104+Հյուսիս.քաղ!X104+'Երևանի քաղ'!X104+Արարատ!X104+Կոտայք!X104+Տավուշ!X104+լոռի!X104+Սյունիք!X104+Շիրակ!X104+Շենգավիթ!X104+Մալաթիա!X104+կենտրոն!X104+Գեղարք!X104+Էրեբունի!X104+Ավան!X104+Արմավիր!X104+Արագածոտն!X104+Արաբկիր!X104+Աջափնյակ!X104)</f>
        <v>1</v>
      </c>
      <c r="Y104" s="90">
        <f t="shared" si="15"/>
        <v>58</v>
      </c>
      <c r="Z104" s="88">
        <f>SUM(Հարավ.քաղ!Z104+Հյուսիս.քաղ!Z104+'Երևանի քաղ'!Z104+Արարատ!Z104+Կոտայք!Z104+Տավուշ!Z104+լոռի!Z104+Սյունիք!Z104+Շիրակ!Z104+Շենգավիթ!Z104+Մալաթիա!Z104+կենտրոն!Z104+Գեղարք!Z104+Էրեբունի!Z104+Ավան!Z104+Արմավիր!Z104+Արագածոտն!Z104+Արաբկիր!Z104+Աջափնյակ!Z104)</f>
        <v>1</v>
      </c>
    </row>
    <row r="105" spans="1:26" s="84" customFormat="1">
      <c r="A105" s="86" t="s">
        <v>194</v>
      </c>
      <c r="B105" s="665" t="s">
        <v>195</v>
      </c>
      <c r="C105" s="666"/>
      <c r="D105" s="667"/>
      <c r="E105" s="88">
        <f>SUM(Հարավ.քաղ!E105+Հյուսիս.քաղ!E105+'Երևանի քաղ'!E105+Արարատ!E105+Կոտայք!E105+Տավուշ!E105+լոռի!E105+Սյունիք!E105+Շիրակ!E105+Շենգավիթ!E105+Մալաթիա!E105+կենտրոն!E105+Գեղարք!E105+Էրեբունի!E105+Ավան!E105+Արմավիր!E105+Արագածոտն!E105+Արաբկիր!E105+Աջափնյակ!E105)</f>
        <v>11</v>
      </c>
      <c r="F105" s="88">
        <f>SUM(Հարավ.քաղ!F105+Հյուսիս.քաղ!F105+'Երևանի քաղ'!F105+Արարատ!F105+Կոտայք!F105+Տավուշ!F105+լոռի!F105+Սյունիք!F105+Շիրակ!F105+Շենգավիթ!F105+Մալաթիա!F105+կենտրոն!F105+Գեղարք!F105+Էրեբունի!F105+Ավան!F105+Արմավիր!F105+Արագածոտն!F105+Արաբկիր!F105+Աջափնյակ!F105)</f>
        <v>96</v>
      </c>
      <c r="G105" s="88">
        <f>SUM(Հարավ.քաղ!G105+Հյուսիս.քաղ!G105+'Երևանի քաղ'!G105+Արարատ!G105+Կոտայք!G105+Տավուշ!G105+լոռի!G105+Սյունիք!G105+Շիրակ!G105+Շենգավիթ!G105+Մալաթիա!G105+կենտրոն!G105+Գեղարք!G105+Էրեբունի!G105+Ավան!G105+Արմավիր!G105+Արագածոտն!G105+Արաբկիր!G105+Աջափնյակ!G105)</f>
        <v>86</v>
      </c>
      <c r="H105" s="88">
        <f>SUM(Հարավ.քաղ!H105+Հյուսիս.քաղ!H105+'Երևանի քաղ'!H105+Արարատ!H105+Կոտայք!H105+Տավուշ!H105+լոռի!H105+Սյունիք!H105+Շիրակ!H105+Շենգավիթ!H105+Մալաթիա!H105+կենտրոն!H105+Գեղարք!H105+Էրեբունի!H105+Ավան!H105+Արմավիր!H105+Արագածոտն!H105+Արաբկիր!H105+Աջափնյակ!H105)</f>
        <v>9</v>
      </c>
      <c r="I105" s="88">
        <f>SUM(Հարավ.քաղ!I105+Հյուսիս.քաղ!I105+'Երևանի քաղ'!I105+Արարատ!I105+Կոտայք!I105+Տավուշ!I105+լոռի!I105+Սյունիք!I105+Շիրակ!I105+Շենգավիթ!I105+Մալաթիա!I105+կենտրոն!I105+Գեղարք!I105+Էրեբունի!I105+Ավան!I105+Արմավիր!I105+Արագածոտն!I105+Արաբկիր!I105+Աջափնյակ!I105)</f>
        <v>1</v>
      </c>
      <c r="J105" s="90">
        <f t="shared" si="12"/>
        <v>70</v>
      </c>
      <c r="K105" s="88">
        <f>SUM(Հարավ.քաղ!K105+Հյուսիս.քաղ!K105+'Երևանի քաղ'!K105+Արարատ!K105+Կոտայք!K105+Տավուշ!K105+լոռի!K105+Սյունիք!K105+Շիրակ!K105+Շենգավիթ!K105+Մալաթիա!K105+կենտրոն!K105+Գեղարք!K105+Էրեբունի!K105+Ավան!K105+Արմավիր!K105+Արագածոտն!K105+Արաբկիր!K105+Աջափնյակ!K105)</f>
        <v>52</v>
      </c>
      <c r="L105" s="88">
        <f>SUM(Հարավ.քաղ!L105+Հյուսիս.քաղ!L105+'Երևանի քաղ'!L105+Արարատ!L105+Կոտայք!L105+Տավուշ!L105+լոռի!L105+Սյունիք!L105+Շիրակ!L105+Շենգավիթ!L105+Մալաթիա!L105+կենտրոն!L105+Գեղարք!L105+Էրեբունի!L105+Ավան!L105+Արմավիր!L105+Արագածոտն!L105+Արաբկիր!L105+Աջափնյակ!L105)</f>
        <v>5</v>
      </c>
      <c r="M105" s="88">
        <f>SUM(Հարավ.քաղ!M105+Հյուսիս.քաղ!M105+'Երևանի քաղ'!M105+Արարատ!M105+Կոտայք!M105+Տավուշ!M105+լոռի!M105+Սյունիք!M105+Շիրակ!M105+Շենգավիթ!M105+Մալաթիա!M105+կենտրոն!M105+Գեղարք!M105+Էրեբունի!M105+Ավան!M105+Արմավիր!M105+Արագածոտն!M105+Արաբկիր!M105+Աջափնյակ!M105)</f>
        <v>4</v>
      </c>
      <c r="N105" s="90">
        <f t="shared" si="13"/>
        <v>9</v>
      </c>
      <c r="O105" s="88">
        <f>SUM(Հարավ.քաղ!O105+Հյուսիս.քաղ!O105+'Երևանի քաղ'!O105+Արարատ!O105+Կոտայք!O105+Տավուշ!O105+լոռի!O105+Սյունիք!O105+Շիրակ!O105+Շենգավիթ!O105+Մալաթիա!O105+կենտրոն!O105+Գեղարք!O105+Էրեբունի!O105+Ավան!O105+Արմավիր!O105+Արագածոտն!O105+Արաբկիր!O105+Աջափնյակ!O105)</f>
        <v>0</v>
      </c>
      <c r="P105" s="88">
        <f>SUM(Հարավ.քաղ!P105+Հյուսիս.քաղ!P105+'Երևանի քաղ'!P105+Արարատ!P105+Կոտայք!P105+Տավուշ!P105+լոռի!P105+Սյունիք!P105+Շիրակ!P105+Շենգավիթ!P105+Մալաթիա!P105+կենտրոն!P105+Գեղարք!P105+Էրեբունի!P105+Ավան!P105+Արմավիր!P105+Արագածոտն!P105+Արաբկիր!P105+Աջափնյակ!P105)</f>
        <v>9</v>
      </c>
      <c r="Q105" s="88">
        <f>SUM(Հարավ.քաղ!Q105+Հյուսիս.քաղ!Q105+'Երևանի քաղ'!Q105+Արարատ!Q105+Կոտայք!Q105+Տավուշ!Q105+լոռի!Q105+Սյունիք!Q105+Շիրակ!Q105+Շենգավիթ!Q105+Մալաթիա!Q105+կենտրոն!Q105+Գեղարք!Q105+Էրեբունի!Q105+Ավան!Q105+Արմավիր!Q105+Արագածոտն!Q105+Արաբկիր!Q105+Աջափնյակ!Q105)</f>
        <v>0</v>
      </c>
      <c r="R105" s="88">
        <f>SUM(Հարավ.քաղ!R105+Հյուսիս.քաղ!R105+'Երևանի քաղ'!R105+Արարատ!R105+Կոտայք!R105+Տավուշ!R105+լոռի!R105+Սյունիք!R105+Շիրակ!R105+Շենգավիթ!R105+Մալաթիա!R105+կենտրոն!R105+Գեղարք!R105+Էրեբունի!R105+Ավան!R105+Արմավիր!R105+Արագածոտն!R105+Արաբկիր!R105+Աջափնյակ!R105)</f>
        <v>1</v>
      </c>
      <c r="S105" s="90">
        <f t="shared" si="14"/>
        <v>71</v>
      </c>
      <c r="T105" s="88">
        <f>SUM(Հարավ.քաղ!T105+Հյուսիս.քաղ!T105+'Երևանի քաղ'!T105+Արարատ!T105+Կոտայք!T105+Տավուշ!T105+լոռի!T105+Սյունիք!T105+Շիրակ!T105+Շենգավիթ!T105+Մալաթիա!T105+կենտրոն!T105+Գեղարք!T105+Էրեբունի!T105+Ավան!T105+Արմավիր!T105+Արագածոտն!T105+Արաբկիր!T105+Աջափնյակ!T105)</f>
        <v>0</v>
      </c>
      <c r="U105" s="88">
        <f>SUM(Հարավ.քաղ!U105+Հյուսիս.քաղ!U105+'Երևանի քաղ'!U105+Արարատ!U105+Կոտայք!U105+Տավուշ!U105+լոռի!U105+Սյունիք!U105+Շիրակ!U105+Շենգավիթ!U105+Մալաթիա!U105+կենտրոն!U105+Գեղարք!U105+Էրեբունի!U105+Ավան!U105+Արմավիր!U105+Արագածոտն!U105+Արաբկիր!U105+Աջափնյակ!U105)</f>
        <v>57</v>
      </c>
      <c r="V105" s="88">
        <f>SUM(Հարավ.քաղ!V105+Հյուսիս.քաղ!V105+'Երևանի քաղ'!V105+Արարատ!V105+Կոտայք!V105+Տավուշ!V105+լոռի!V105+Սյունիք!V105+Շիրակ!V105+Շենգավիթ!V105+Մալաթիա!V105+կենտրոն!V105+Գեղարք!V105+Էրեբունի!V105+Ավան!V105+Արմավիր!V105+Արագածոտն!V105+Արաբկիր!V105+Աջափնյակ!V105)</f>
        <v>3</v>
      </c>
      <c r="W105" s="88">
        <f>SUM(Հարավ.քաղ!W105+Հյուսիս.քաղ!W105+'Երևանի քաղ'!W105+Արարատ!W105+Կոտայք!W105+Տավուշ!W105+լոռի!W105+Սյունիք!W105+Շիրակ!W105+Շենգավիթ!W105+Մալաթիա!W105+կենտրոն!W105+Գեղարք!W105+Էրեբունի!W105+Ավան!W105+Արմավիր!W105+Արագածոտն!W105+Արաբկիր!W105+Աջափնյակ!W105)</f>
        <v>0</v>
      </c>
      <c r="X105" s="88">
        <f>SUM(Հարավ.քաղ!X105+Հյուսիս.քաղ!X105+'Երևանի քաղ'!X105+Արարատ!X105+Կոտայք!X105+Տավուշ!X105+լոռի!X105+Սյունիք!X105+Շիրակ!X105+Շենգավիթ!X105+Մալաթիա!X105+կենտրոն!X105+Գեղարք!X105+Էրեբունի!X105+Ավան!X105+Արմավիր!X105+Արագածոտն!X105+Արաբկիր!X105+Աջափնյակ!X105)</f>
        <v>0</v>
      </c>
      <c r="Y105" s="90">
        <f t="shared" si="15"/>
        <v>26</v>
      </c>
      <c r="Z105" s="88">
        <f>SUM(Հարավ.քաղ!Z105+Հյուսիս.քաղ!Z105+'Երևանի քաղ'!Z105+Արարատ!Z105+Կոտայք!Z105+Տավուշ!Z105+լոռի!Z105+Սյունիք!Z105+Շիրակ!Z105+Շենգավիթ!Z105+Մալաթիա!Z105+կենտրոն!Z105+Գեղարք!Z105+Էրեբունի!Z105+Ավան!Z105+Արմավիր!Z105+Արագածոտն!Z105+Արաբկիր!Z105+Աջափնյակ!Z105)</f>
        <v>1</v>
      </c>
    </row>
    <row r="106" spans="1:26" s="84" customFormat="1">
      <c r="A106" s="86" t="s">
        <v>196</v>
      </c>
      <c r="B106" s="665" t="s">
        <v>197</v>
      </c>
      <c r="C106" s="666"/>
      <c r="D106" s="667"/>
      <c r="E106" s="88">
        <f>SUM(Հարավ.քաղ!E106+Հյուսիս.քաղ!E106+'Երևանի քաղ'!E106+Արարատ!E106+Կոտայք!E106+Տավուշ!E106+լոռի!E106+Սյունիք!E106+Շիրակ!E106+Շենգավիթ!E106+Մալաթիա!E106+կենտրոն!E106+Գեղարք!E106+Էրեբունի!E106+Ավան!E106+Արմավիր!E106+Արագածոտն!E106+Արաբկիր!E106+Աջափնյակ!E106)</f>
        <v>1</v>
      </c>
      <c r="F106" s="88">
        <f>SUM(Հարավ.քաղ!F106+Հյուսիս.քաղ!F106+'Երևանի քաղ'!F106+Արարատ!F106+Կոտայք!F106+Տավուշ!F106+լոռի!F106+Սյունիք!F106+Շիրակ!F106+Շենգավիթ!F106+Մալաթիա!F106+կենտրոն!F106+Գեղարք!F106+Էրեբունի!F106+Ավան!F106+Արմավիր!F106+Արագածոտն!F106+Արաբկիր!F106+Աջափնյակ!F106)</f>
        <v>0</v>
      </c>
      <c r="G106" s="88">
        <f>SUM(Հարավ.քաղ!G106+Հյուսիս.քաղ!G106+'Երևանի քաղ'!G106+Արարատ!G106+Կոտայք!G106+Տավուշ!G106+լոռի!G106+Սյունիք!G106+Շիրակ!G106+Շենգավիթ!G106+Մալաթիա!G106+կենտրոն!G106+Գեղարք!G106+Էրեբունի!G106+Ավան!G106+Արմավիր!G106+Արագածոտն!G106+Արաբկիր!G106+Աջափնյակ!G106)</f>
        <v>0</v>
      </c>
      <c r="H106" s="88">
        <f>SUM(Հարավ.քաղ!H106+Հյուսիս.քաղ!H106+'Երևանի քաղ'!H106+Արարատ!H106+Կոտայք!H106+Տավուշ!H106+լոռի!H106+Սյունիք!H106+Շիրակ!H106+Շենգավիթ!H106+Մալաթիա!H106+կենտրոն!H106+Գեղարք!H106+Էրեբունի!H106+Ավան!H106+Արմավիր!H106+Արագածոտն!H106+Արաբկիր!H106+Աջափնյակ!H106)</f>
        <v>0</v>
      </c>
      <c r="I106" s="88">
        <f>SUM(Հարավ.քաղ!I106+Հյուսիս.քաղ!I106+'Երևանի քաղ'!I106+Արարատ!I106+Կոտայք!I106+Տավուշ!I106+լոռի!I106+Սյունիք!I106+Շիրակ!I106+Շենգավիթ!I106+Մալաթիա!I106+կենտրոն!I106+Գեղարք!I106+Էրեբունի!I106+Ավան!I106+Արմավիր!I106+Արագածոտն!I106+Արաբկիր!I106+Աջափնյակ!I106)</f>
        <v>0</v>
      </c>
      <c r="J106" s="90">
        <f t="shared" si="12"/>
        <v>0</v>
      </c>
      <c r="K106" s="88">
        <f>SUM(Հարավ.քաղ!K106+Հյուսիս.քաղ!K106+'Երևանի քաղ'!K106+Արարատ!K106+Կոտայք!K106+Տավուշ!K106+լոռի!K106+Սյունիք!K106+Շիրակ!K106+Շենգավիթ!K106+Մալաթիա!K106+կենտրոն!K106+Գեղարք!K106+Էրեբունի!K106+Ավան!K106+Արմավիր!K106+Արագածոտն!K106+Արաբկիր!K106+Աջափնյակ!K106)</f>
        <v>0</v>
      </c>
      <c r="L106" s="88">
        <f>SUM(Հարավ.քաղ!L106+Հյուսիս.քաղ!L106+'Երևանի քաղ'!L106+Արարատ!L106+Կոտայք!L106+Տավուշ!L106+լոռի!L106+Սյունիք!L106+Շիրակ!L106+Շենգավիթ!L106+Մալաթիա!L106+կենտրոն!L106+Գեղարք!L106+Էրեբունի!L106+Ավան!L106+Արմավիր!L106+Արագածոտն!L106+Արաբկիր!L106+Աջափնյակ!L106)</f>
        <v>0</v>
      </c>
      <c r="M106" s="88">
        <f>SUM(Հարավ.քաղ!M106+Հյուսիս.քաղ!M106+'Երևանի քաղ'!M106+Արարատ!M106+Կոտայք!M106+Տավուշ!M106+լոռի!M106+Սյունիք!M106+Շիրակ!M106+Շենգավիթ!M106+Մալաթիա!M106+կենտրոն!M106+Գեղարք!M106+Էրեբունի!M106+Ավան!M106+Արմավիր!M106+Արագածոտն!M106+Արաբկիր!M106+Աջափնյակ!M106)</f>
        <v>0</v>
      </c>
      <c r="N106" s="90">
        <f t="shared" si="13"/>
        <v>0</v>
      </c>
      <c r="O106" s="88">
        <f>SUM(Հարավ.քաղ!O106+Հյուսիս.քաղ!O106+'Երևանի քաղ'!O106+Արարատ!O106+Կոտայք!O106+Տավուշ!O106+լոռի!O106+Սյունիք!O106+Շիրակ!O106+Շենգավիթ!O106+Մալաթիա!O106+կենտրոն!O106+Գեղարք!O106+Էրեբունի!O106+Ավան!O106+Արմավիր!O106+Արագածոտն!O106+Արաբկիր!O106+Աջափնյակ!O106)</f>
        <v>0</v>
      </c>
      <c r="P106" s="88">
        <f>SUM(Հարավ.քաղ!P106+Հյուսիս.քաղ!P106+'Երևանի քաղ'!P106+Արարատ!P106+Կոտայք!P106+Տավուշ!P106+լոռի!P106+Սյունիք!P106+Շիրակ!P106+Շենգավիթ!P106+Մալաթիա!P106+կենտրոն!P106+Գեղարք!P106+Էրեբունի!P106+Ավան!P106+Արմավիր!P106+Արագածոտն!P106+Արաբկիր!P106+Աջափնյակ!P106)</f>
        <v>0</v>
      </c>
      <c r="Q106" s="88">
        <f>SUM(Հարավ.քաղ!Q106+Հյուսիս.քաղ!Q106+'Երևանի քաղ'!Q106+Արարատ!Q106+Կոտայք!Q106+Տավուշ!Q106+լոռի!Q106+Սյունիք!Q106+Շիրակ!Q106+Շենգավիթ!Q106+Մալաթիա!Q106+կենտրոն!Q106+Գեղարք!Q106+Էրեբունի!Q106+Ավան!Q106+Արմավիր!Q106+Արագածոտն!Q106+Արաբկիր!Q106+Աջափնյակ!Q106)</f>
        <v>0</v>
      </c>
      <c r="R106" s="88">
        <f>SUM(Հարավ.քաղ!R106+Հյուսիս.քաղ!R106+'Երևանի քաղ'!R106+Արարատ!R106+Կոտայք!R106+Տավուշ!R106+լոռի!R106+Սյունիք!R106+Շիրակ!R106+Շենգավիթ!R106+Մալաթիա!R106+կենտրոն!R106+Գեղարք!R106+Էրեբունի!R106+Ավան!R106+Արմավիր!R106+Արագածոտն!R106+Արաբկիր!R106+Աջափնյակ!R106)</f>
        <v>0</v>
      </c>
      <c r="S106" s="90">
        <f t="shared" si="14"/>
        <v>0</v>
      </c>
      <c r="T106" s="88">
        <f>SUM(Հարավ.քաղ!T106+Հյուսիս.քաղ!T106+'Երևանի քաղ'!T106+Արարատ!T106+Կոտայք!T106+Տավուշ!T106+լոռի!T106+Սյունիք!T106+Շիրակ!T106+Շենգավիթ!T106+Մալաթիա!T106+կենտրոն!T106+Գեղարք!T106+Էրեբունի!T106+Ավան!T106+Արմավիր!T106+Արագածոտն!T106+Արաբկիր!T106+Աջափնյակ!T106)</f>
        <v>1</v>
      </c>
      <c r="U106" s="88">
        <f>SUM(Հարավ.քաղ!U106+Հյուսիս.քաղ!U106+'Երևանի քաղ'!U106+Արարատ!U106+Կոտայք!U106+Տավուշ!U106+լոռի!U106+Սյունիք!U106+Շիրակ!U106+Շենգավիթ!U106+Մալաթիա!U106+կենտրոն!U106+Գեղարք!U106+Էրեբունի!U106+Ավան!U106+Արմավիր!U106+Արագածոտն!U106+Արաբկիր!U106+Աջափնյակ!U106)</f>
        <v>0</v>
      </c>
      <c r="V106" s="88">
        <f>SUM(Հարավ.քաղ!V106+Հյուսիս.քաղ!V106+'Երևանի քաղ'!V106+Արարատ!V106+Կոտայք!V106+Տավուշ!V106+լոռի!V106+Սյունիք!V106+Շիրակ!V106+Շենգավիթ!V106+Մալաթիա!V106+կենտրոն!V106+Գեղարք!V106+Էրեբունի!V106+Ավան!V106+Արմավիր!V106+Արագածոտն!V106+Արաբկիր!V106+Աջափնյակ!V106)</f>
        <v>0</v>
      </c>
      <c r="W106" s="88">
        <f>SUM(Հարավ.քաղ!W106+Հյուսիս.քաղ!W106+'Երևանի քաղ'!W106+Արարատ!W106+Կոտայք!W106+Տավուշ!W106+լոռի!W106+Սյունիք!W106+Շիրակ!W106+Շենգավիթ!W106+Մալաթիա!W106+կենտրոն!W106+Գեղարք!W106+Էրեբունի!W106+Ավան!W106+Արմավիր!W106+Արագածոտն!W106+Արաբկիր!W106+Աջափնյակ!W106)</f>
        <v>0</v>
      </c>
      <c r="X106" s="88">
        <f>SUM(Հարավ.քաղ!X106+Հյուսիս.քաղ!X106+'Երևանի քաղ'!X106+Արարատ!X106+Կոտայք!X106+Տավուշ!X106+լոռի!X106+Սյունիք!X106+Շիրակ!X106+Շենգավիթ!X106+Մալաթիա!X106+կենտրոն!X106+Գեղարք!X106+Էրեբունի!X106+Ավան!X106+Արմավիր!X106+Արագածոտն!X106+Արաբկիր!X106+Աջափնյակ!X106)</f>
        <v>0</v>
      </c>
      <c r="Y106" s="90">
        <f t="shared" si="15"/>
        <v>0</v>
      </c>
      <c r="Z106" s="88">
        <f>SUM(Հարավ.քաղ!Z106+Հյուսիս.քաղ!Z106+'Երևանի քաղ'!Z106+Արարատ!Z106+Կոտայք!Z106+Տավուշ!Z106+լոռի!Z106+Սյունիք!Z106+Շիրակ!Z106+Շենգավիթ!Z106+Մալաթիա!Z106+կենտրոն!Z106+Գեղարք!Z106+Էրեբունի!Z106+Ավան!Z106+Արմավիր!Z106+Արագածոտն!Z106+Արաբկիր!Z106+Աջափնյակ!Z106)</f>
        <v>0</v>
      </c>
    </row>
    <row r="107" spans="1:26" s="84" customFormat="1">
      <c r="A107" s="86" t="s">
        <v>198</v>
      </c>
      <c r="B107" s="677" t="s">
        <v>199</v>
      </c>
      <c r="C107" s="680"/>
      <c r="D107" s="681"/>
      <c r="E107" s="88">
        <f>SUM(Հարավ.քաղ!E107+Հյուսիս.քաղ!E107+'Երևանի քաղ'!E107+Արարատ!E107+Կոտայք!E107+Տավուշ!E107+լոռի!E107+Սյունիք!E107+Շիրակ!E107+Շենգավիթ!E107+Մալաթիա!E107+կենտրոն!E107+Գեղարք!E107+Էրեբունի!E107+Ավան!E107+Արմավիր!E107+Արագածոտն!E107+Արաբկիր!E107+Աջափնյակ!E107)</f>
        <v>0</v>
      </c>
      <c r="F107" s="88">
        <f>SUM(Հարավ.քաղ!F107+Հյուսիս.քաղ!F107+'Երևանի քաղ'!F107+Արարատ!F107+Կոտայք!F107+Տավուշ!F107+լոռի!F107+Սյունիք!F107+Շիրակ!F107+Շենգավիթ!F107+Մալաթիա!F107+կենտրոն!F107+Գեղարք!F107+Էրեբունի!F107+Ավան!F107+Արմավիր!F107+Արագածոտն!F107+Արաբկիր!F107+Աջափնյակ!F107)</f>
        <v>0</v>
      </c>
      <c r="G107" s="88">
        <f>SUM(Հարավ.քաղ!G107+Հյուսիս.քաղ!G107+'Երևանի քաղ'!G107+Արարատ!G107+Կոտայք!G107+Տավուշ!G107+լոռի!G107+Սյունիք!G107+Շիրակ!G107+Շենգավիթ!G107+Մալաթիա!G107+կենտրոն!G107+Գեղարք!G107+Էրեբունի!G107+Ավան!G107+Արմավիր!G107+Արագածոտն!G107+Արաբկիր!G107+Աջափնյակ!G107)</f>
        <v>0</v>
      </c>
      <c r="H107" s="88">
        <f>SUM(Հարավ.քաղ!H107+Հյուսիս.քաղ!H107+'Երևանի քաղ'!H107+Արարատ!H107+Կոտայք!H107+Տավուշ!H107+լոռի!H107+Սյունիք!H107+Շիրակ!H107+Շենգավիթ!H107+Մալաթիա!H107+կենտրոն!H107+Գեղարք!H107+Էրեբունի!H107+Ավան!H107+Արմավիր!H107+Արագածոտն!H107+Արաբկիր!H107+Աջափնյակ!H107)</f>
        <v>0</v>
      </c>
      <c r="I107" s="88">
        <f>SUM(Հարավ.քաղ!I107+Հյուսիս.քաղ!I107+'Երևանի քաղ'!I107+Արարատ!I107+Կոտայք!I107+Տավուշ!I107+լոռի!I107+Սյունիք!I107+Շիրակ!I107+Շենգավիթ!I107+Մալաթիա!I107+կենտրոն!I107+Գեղարք!I107+Էրեբունի!I107+Ավան!I107+Արմավիր!I107+Արագածոտն!I107+Արաբկիր!I107+Աջափնյակ!I107)</f>
        <v>0</v>
      </c>
      <c r="J107" s="90">
        <f t="shared" si="12"/>
        <v>0</v>
      </c>
      <c r="K107" s="88">
        <f>SUM(Հարավ.քաղ!K107+Հյուսիս.քաղ!K107+'Երևանի քաղ'!K107+Արարատ!K107+Կոտայք!K107+Տավուշ!K107+լոռի!K107+Սյունիք!K107+Շիրակ!K107+Շենգավիթ!K107+Մալաթիա!K107+կենտրոն!K107+Գեղարք!K107+Էրեբունի!K107+Ավան!K107+Արմավիր!K107+Արագածոտն!K107+Արաբկիր!K107+Աջափնյակ!K107)</f>
        <v>0</v>
      </c>
      <c r="L107" s="88">
        <f>SUM(Հարավ.քաղ!L107+Հյուսիս.քաղ!L107+'Երևանի քաղ'!L107+Արարատ!L107+Կոտայք!L107+Տավուշ!L107+լոռի!L107+Սյունիք!L107+Շիրակ!L107+Շենգավիթ!L107+Մալաթիա!L107+կենտրոն!L107+Գեղարք!L107+Էրեբունի!L107+Ավան!L107+Արմավիր!L107+Արագածոտն!L107+Արաբկիր!L107+Աջափնյակ!L107)</f>
        <v>0</v>
      </c>
      <c r="M107" s="88">
        <f>SUM(Հարավ.քաղ!M107+Հյուսիս.քաղ!M107+'Երևանի քաղ'!M107+Արարատ!M107+Կոտայք!M107+Տավուշ!M107+լոռի!M107+Սյունիք!M107+Շիրակ!M107+Շենգավիթ!M107+Մալաթիա!M107+կենտրոն!M107+Գեղարք!M107+Էրեբունի!M107+Ավան!M107+Արմավիր!M107+Արագածոտն!M107+Արաբկիր!M107+Աջափնյակ!M107)</f>
        <v>0</v>
      </c>
      <c r="N107" s="90">
        <f t="shared" si="13"/>
        <v>0</v>
      </c>
      <c r="O107" s="88">
        <f>SUM(Հարավ.քաղ!O107+Հյուսիս.քաղ!O107+'Երևանի քաղ'!O107+Արարատ!O107+Կոտայք!O107+Տավուշ!O107+լոռի!O107+Սյունիք!O107+Շիրակ!O107+Շենգավիթ!O107+Մալաթիա!O107+կենտրոն!O107+Գեղարք!O107+Էրեբունի!O107+Ավան!O107+Արմավիր!O107+Արագածոտն!O107+Արաբկիր!O107+Աջափնյակ!O107)</f>
        <v>0</v>
      </c>
      <c r="P107" s="88">
        <f>SUM(Հարավ.քաղ!P107+Հյուսիս.քաղ!P107+'Երևանի քաղ'!P107+Արարատ!P107+Կոտայք!P107+Տավուշ!P107+լոռի!P107+Սյունիք!P107+Շիրակ!P107+Շենգավիթ!P107+Մալաթիա!P107+կենտրոն!P107+Գեղարք!P107+Էրեբունի!P107+Ավան!P107+Արմավիր!P107+Արագածոտն!P107+Արաբկիր!P107+Աջափնյակ!P107)</f>
        <v>0</v>
      </c>
      <c r="Q107" s="88">
        <f>SUM(Հարավ.քաղ!Q107+Հյուսիս.քաղ!Q107+'Երևանի քաղ'!Q107+Արարատ!Q107+Կոտայք!Q107+Տավուշ!Q107+լոռի!Q107+Սյունիք!Q107+Շիրակ!Q107+Շենգավիթ!Q107+Մալաթիա!Q107+կենտրոն!Q107+Գեղարք!Q107+Էրեբունի!Q107+Ավան!Q107+Արմավիր!Q107+Արագածոտն!Q107+Արաբկիր!Q107+Աջափնյակ!Q107)</f>
        <v>0</v>
      </c>
      <c r="R107" s="88">
        <f>SUM(Հարավ.քաղ!R107+Հյուսիս.քաղ!R107+'Երևանի քաղ'!R107+Արարատ!R107+Կոտայք!R107+Տավուշ!R107+լոռի!R107+Սյունիք!R107+Շիրակ!R107+Շենգավիթ!R107+Մալաթիա!R107+կենտրոն!R107+Գեղարք!R107+Էրեբունի!R107+Ավան!R107+Արմավիր!R107+Արագածոտն!R107+Արաբկիր!R107+Աջափնյակ!R107)</f>
        <v>0</v>
      </c>
      <c r="S107" s="90">
        <f t="shared" si="14"/>
        <v>0</v>
      </c>
      <c r="T107" s="88">
        <f>SUM(Հարավ.քաղ!T107+Հյուսիս.քաղ!T107+'Երևանի քաղ'!T107+Արարատ!T107+Կոտայք!T107+Տավուշ!T107+լոռի!T107+Սյունիք!T107+Շիրակ!T107+Շենգավիթ!T107+Մալաթիա!T107+կենտրոն!T107+Գեղարք!T107+Էրեբունի!T107+Ավան!T107+Արմավիր!T107+Արագածոտն!T107+Արաբկիր!T107+Աջափնյակ!T107)</f>
        <v>0</v>
      </c>
      <c r="U107" s="88">
        <f>SUM(Հարավ.քաղ!U107+Հյուսիս.քաղ!U107+'Երևանի քաղ'!U107+Արարատ!U107+Կոտայք!U107+Տավուշ!U107+լոռի!U107+Սյունիք!U107+Շիրակ!U107+Շենգավիթ!U107+Մալաթիա!U107+կենտրոն!U107+Գեղարք!U107+Էրեբունի!U107+Ավան!U107+Արմավիր!U107+Արագածոտն!U107+Արաբկիր!U107+Աջափնյակ!U107)</f>
        <v>0</v>
      </c>
      <c r="V107" s="88">
        <f>SUM(Հարավ.քաղ!V107+Հյուսիս.քաղ!V107+'Երևանի քաղ'!V107+Արարատ!V107+Կոտայք!V107+Տավուշ!V107+լոռի!V107+Սյունիք!V107+Շիրակ!V107+Շենգավիթ!V107+Մալաթիա!V107+կենտրոն!V107+Գեղարք!V107+Էրեբունի!V107+Ավան!V107+Արմավիր!V107+Արագածոտն!V107+Արաբկիր!V107+Աջափնյակ!V107)</f>
        <v>0</v>
      </c>
      <c r="W107" s="88">
        <f>SUM(Հարավ.քաղ!W107+Հյուսիս.քաղ!W107+'Երևանի քաղ'!W107+Արարատ!W107+Կոտայք!W107+Տավուշ!W107+լոռի!W107+Սյունիք!W107+Շիրակ!W107+Շենգավիթ!W107+Մալաթիա!W107+կենտրոն!W107+Գեղարք!W107+Էրեբունի!W107+Ավան!W107+Արմավիր!W107+Արագածոտն!W107+Արաբկիր!W107+Աջափնյակ!W107)</f>
        <v>0</v>
      </c>
      <c r="X107" s="88">
        <f>SUM(Հարավ.քաղ!X107+Հյուսիս.քաղ!X107+'Երևանի քաղ'!X107+Արարատ!X107+Կոտայք!X107+Տավուշ!X107+լոռի!X107+Սյունիք!X107+Շիրակ!X107+Շենգավիթ!X107+Մալաթիա!X107+կենտրոն!X107+Գեղարք!X107+Էրեբունի!X107+Ավան!X107+Արմավիր!X107+Արագածոտն!X107+Արաբկիր!X107+Աջափնյակ!X107)</f>
        <v>0</v>
      </c>
      <c r="Y107" s="90">
        <f t="shared" si="15"/>
        <v>0</v>
      </c>
      <c r="Z107" s="88">
        <f>SUM(Հարավ.քաղ!Z107+Հյուսիս.քաղ!Z107+'Երևանի քաղ'!Z107+Արարատ!Z107+Կոտայք!Z107+Տավուշ!Z107+լոռի!Z107+Սյունիք!Z107+Շիրակ!Z107+Շենգավիթ!Z107+Մալաթիա!Z107+կենտրոն!Z107+Գեղարք!Z107+Էրեբունի!Z107+Ավան!Z107+Արմավիր!Z107+Արագածոտն!Z107+Արաբկիր!Z107+Աջափնյակ!Z107)</f>
        <v>0</v>
      </c>
    </row>
    <row r="108" spans="1:26" s="84" customFormat="1">
      <c r="A108" s="86" t="s">
        <v>200</v>
      </c>
      <c r="B108" s="677" t="s">
        <v>201</v>
      </c>
      <c r="C108" s="680"/>
      <c r="D108" s="681"/>
      <c r="E108" s="88">
        <f>SUM(Հարավ.քաղ!E108+Հյուսիս.քաղ!E108+'Երևանի քաղ'!E108+Արարատ!E108+Կոտայք!E108+Տավուշ!E108+լոռի!E108+Սյունիք!E108+Շիրակ!E108+Շենգավիթ!E108+Մալաթիա!E108+կենտրոն!E108+Գեղարք!E108+Էրեբունի!E108+Ավան!E108+Արմավիր!E108+Արագածոտն!E108+Արաբկիր!E108+Աջափնյակ!E108)</f>
        <v>0</v>
      </c>
      <c r="F108" s="88">
        <f>SUM(Հարավ.քաղ!F108+Հյուսիս.քաղ!F108+'Երևանի քաղ'!F108+Արարատ!F108+Կոտայք!F108+Տավուշ!F108+լոռի!F108+Սյունիք!F108+Շիրակ!F108+Շենգավիթ!F108+Մալաթիա!F108+կենտրոն!F108+Գեղարք!F108+Էրեբունի!F108+Ավան!F108+Արմավիր!F108+Արագածոտն!F108+Արաբկիր!F108+Աջափնյակ!F108)</f>
        <v>1</v>
      </c>
      <c r="G108" s="88">
        <f>SUM(Հարավ.քաղ!G108+Հյուսիս.քաղ!G108+'Երևանի քաղ'!G108+Արարատ!G108+Կոտայք!G108+Տավուշ!G108+լոռի!G108+Սյունիք!G108+Շիրակ!G108+Շենգավիթ!G108+Մալաթիա!G108+կենտրոն!G108+Գեղարք!G108+Էրեբունի!G108+Ավան!G108+Արմավիր!G108+Արագածոտն!G108+Արաբկիր!G108+Աջափնյակ!G108)</f>
        <v>1</v>
      </c>
      <c r="H108" s="88">
        <f>SUM(Հարավ.քաղ!H108+Հյուսիս.քաղ!H108+'Երևանի քաղ'!H108+Արարատ!H108+Կոտայք!H108+Տավուշ!H108+լոռի!H108+Սյունիք!H108+Շիրակ!H108+Շենգավիթ!H108+Մալաթիա!H108+կենտրոն!H108+Գեղարք!H108+Էրեբունի!H108+Ավան!H108+Արմավիր!H108+Արագածոտն!H108+Արաբկիր!H108+Աջափնյակ!H108)</f>
        <v>0</v>
      </c>
      <c r="I108" s="88">
        <f>SUM(Հարավ.քաղ!I108+Հյուսիս.քաղ!I108+'Երևանի քաղ'!I108+Արարատ!I108+Կոտայք!I108+Տավուշ!I108+լոռի!I108+Սյունիք!I108+Շիրակ!I108+Շենգավիթ!I108+Մալաթիա!I108+կենտրոն!I108+Գեղարք!I108+Էրեբունի!I108+Ավան!I108+Արմավիր!I108+Արագածոտն!I108+Արաբկիր!I108+Աջափնյակ!I108)</f>
        <v>0</v>
      </c>
      <c r="J108" s="90">
        <f t="shared" si="12"/>
        <v>1</v>
      </c>
      <c r="K108" s="88">
        <f>SUM(Հարավ.քաղ!K108+Հյուսիս.քաղ!K108+'Երևանի քաղ'!K108+Արարատ!K108+Կոտայք!K108+Տավուշ!K108+լոռի!K108+Սյունիք!K108+Շիրակ!K108+Շենգավիթ!K108+Մալաթիա!K108+կենտրոն!K108+Գեղարք!K108+Էրեբունի!K108+Ավան!K108+Արմավիր!K108+Արագածոտն!K108+Արաբկիր!K108+Աջափնյակ!K108)</f>
        <v>1</v>
      </c>
      <c r="L108" s="88">
        <f>SUM(Հարավ.քաղ!L108+Հյուսիս.քաղ!L108+'Երևանի քաղ'!L108+Արարատ!L108+Կոտայք!L108+Տավուշ!L108+լոռի!L108+Սյունիք!L108+Շիրակ!L108+Շենգավիթ!L108+Մալաթիա!L108+կենտրոն!L108+Գեղարք!L108+Էրեբունի!L108+Ավան!L108+Արմավիր!L108+Արագածոտն!L108+Արաբկիր!L108+Աջափնյակ!L108)</f>
        <v>0</v>
      </c>
      <c r="M108" s="88">
        <f>SUM(Հարավ.քաղ!M108+Հյուսիս.քաղ!M108+'Երևանի քաղ'!M108+Արարատ!M108+Կոտայք!M108+Տավուշ!M108+լոռի!M108+Սյունիք!M108+Շիրակ!M108+Շենգավիթ!M108+Մալաթիա!M108+կենտրոն!M108+Գեղարք!M108+Էրեբունի!M108+Ավան!M108+Արմավիր!M108+Արագածոտն!M108+Արաբկիր!M108+Աջափնյակ!M108)</f>
        <v>0</v>
      </c>
      <c r="N108" s="90">
        <f t="shared" si="13"/>
        <v>0</v>
      </c>
      <c r="O108" s="88">
        <f>SUM(Հարավ.քաղ!O108+Հյուսիս.քաղ!O108+'Երևանի քաղ'!O108+Արարատ!O108+Կոտայք!O108+Տավուշ!O108+լոռի!O108+Սյունիք!O108+Շիրակ!O108+Շենգավիթ!O108+Մալաթիա!O108+կենտրոն!O108+Գեղարք!O108+Էրեբունի!O108+Ավան!O108+Արմավիր!O108+Արագածոտն!O108+Արաբկիր!O108+Աջափնյակ!O108)</f>
        <v>0</v>
      </c>
      <c r="P108" s="88">
        <f>SUM(Հարավ.քաղ!P108+Հյուսիս.քաղ!P108+'Երևանի քաղ'!P108+Արարատ!P108+Կոտայք!P108+Տավուշ!P108+լոռի!P108+Սյունիք!P108+Շիրակ!P108+Շենգավիթ!P108+Մալաթիա!P108+կենտրոն!P108+Գեղարք!P108+Էրեբունի!P108+Ավան!P108+Արմավիր!P108+Արագածոտն!P108+Արաբկիր!P108+Աջափնյակ!P108)</f>
        <v>0</v>
      </c>
      <c r="Q108" s="88">
        <f>SUM(Հարավ.քաղ!Q108+Հյուսիս.քաղ!Q108+'Երևանի քաղ'!Q108+Արարատ!Q108+Կոտայք!Q108+Տավուշ!Q108+լոռի!Q108+Սյունիք!Q108+Շիրակ!Q108+Շենգավիթ!Q108+Մալաթիա!Q108+կենտրոն!Q108+Գեղարք!Q108+Էրեբունի!Q108+Ավան!Q108+Արմավիր!Q108+Արագածոտն!Q108+Արաբկիր!Q108+Աջափնյակ!Q108)</f>
        <v>0</v>
      </c>
      <c r="R108" s="88">
        <f>SUM(Հարավ.քաղ!R108+Հյուսիս.քաղ!R108+'Երևանի քաղ'!R108+Արարատ!R108+Կոտայք!R108+Տավուշ!R108+լոռի!R108+Սյունիք!R108+Շիրակ!R108+Շենգավիթ!R108+Մալաթիա!R108+կենտրոն!R108+Գեղարք!R108+Էրեբունի!R108+Ավան!R108+Արմավիր!R108+Արագածոտն!R108+Արաբկիր!R108+Աջափնյակ!R108)</f>
        <v>0</v>
      </c>
      <c r="S108" s="90">
        <f t="shared" si="14"/>
        <v>1</v>
      </c>
      <c r="T108" s="88">
        <f>SUM(Հարավ.քաղ!T108+Հյուսիս.քաղ!T108+'Երևանի քաղ'!T108+Արարատ!T108+Կոտայք!T108+Տավուշ!T108+լոռի!T108+Սյունիք!T108+Շիրակ!T108+Շենգավիթ!T108+Մալաթիա!T108+կենտրոն!T108+Գեղարք!T108+Էրեբունի!T108+Ավան!T108+Արմավիր!T108+Արագածոտն!T108+Արաբկիր!T108+Աջափնյակ!T108)</f>
        <v>0</v>
      </c>
      <c r="U108" s="88">
        <f>SUM(Հարավ.քաղ!U108+Հյուսիս.քաղ!U108+'Երևանի քաղ'!U108+Արարատ!U108+Կոտայք!U108+Տավուշ!U108+լոռի!U108+Սյունիք!U108+Շիրակ!U108+Շենգավիթ!U108+Մալաթիա!U108+կենտրոն!U108+Գեղարք!U108+Էրեբունի!U108+Ավան!U108+Արմավիր!U108+Արագածոտն!U108+Արաբկիր!U108+Աջափնյակ!U108)</f>
        <v>0</v>
      </c>
      <c r="V108" s="88">
        <f>SUM(Հարավ.քաղ!V108+Հյուսիս.քաղ!V108+'Երևանի քաղ'!V108+Արարատ!V108+Կոտայք!V108+Տավուշ!V108+լոռի!V108+Սյունիք!V108+Շիրակ!V108+Շենգավիթ!V108+Մալաթիա!V108+կենտրոն!V108+Գեղարք!V108+Էրեբունի!V108+Ավան!V108+Արմավիր!V108+Արագածոտն!V108+Արաբկիր!V108+Աջափնյակ!V108)</f>
        <v>0</v>
      </c>
      <c r="W108" s="88">
        <f>SUM(Հարավ.քաղ!W108+Հյուսիս.քաղ!W108+'Երևանի քաղ'!W108+Արարատ!W108+Կոտայք!W108+Տավուշ!W108+լոռի!W108+Սյունիք!W108+Շիրակ!W108+Շենգավիթ!W108+Մալաթիա!W108+կենտրոն!W108+Գեղարք!W108+Էրեբունի!W108+Ավան!W108+Արմավիր!W108+Արագածոտն!W108+Արաբկիր!W108+Աջափնյակ!W108)</f>
        <v>0</v>
      </c>
      <c r="X108" s="88">
        <f>SUM(Հարավ.քաղ!X108+Հյուսիս.քաղ!X108+'Երևանի քաղ'!X108+Արարատ!X108+Կոտայք!X108+Տավուշ!X108+լոռի!X108+Սյունիք!X108+Շիրակ!X108+Շենգավիթ!X108+Մալաթիա!X108+կենտրոն!X108+Գեղարք!X108+Էրեբունի!X108+Ավան!X108+Արմավիր!X108+Արագածոտն!X108+Արաբկիր!X108+Աջափնյակ!X108)</f>
        <v>0</v>
      </c>
      <c r="Y108" s="90">
        <f t="shared" si="15"/>
        <v>0</v>
      </c>
      <c r="Z108" s="88">
        <f>SUM(Հարավ.քաղ!Z108+Հյուսիս.քաղ!Z108+'Երևանի քաղ'!Z108+Արարատ!Z108+Կոտայք!Z108+Տավուշ!Z108+լոռի!Z108+Սյունիք!Z108+Շիրակ!Z108+Շենգավիթ!Z108+Մալաթիա!Z108+կենտրոն!Z108+Գեղարք!Z108+Էրեբունի!Z108+Ավան!Z108+Արմավիր!Z108+Արագածոտն!Z108+Արաբկիր!Z108+Աջափնյակ!Z108)</f>
        <v>0</v>
      </c>
    </row>
    <row r="109" spans="1:26" s="84" customFormat="1">
      <c r="A109" s="86" t="s">
        <v>202</v>
      </c>
      <c r="B109" s="665" t="s">
        <v>63</v>
      </c>
      <c r="C109" s="666"/>
      <c r="D109" s="667"/>
      <c r="E109" s="88">
        <f>SUM(Հարավ.քաղ!E109+Հյուսիս.քաղ!E109+'Երևանի քաղ'!E109+Արարատ!E109+Կոտայք!E109+Տավուշ!E109+լոռի!E109+Սյունիք!E109+Շիրակ!E109+Շենգավիթ!E109+Մալաթիա!E109+կենտրոն!E109+Գեղարք!E109+Էրեբունի!E109+Ավան!E109+Արմավիր!E109+Արագածոտն!E109+Արաբկիր!E109+Աջափնյակ!E109)</f>
        <v>19</v>
      </c>
      <c r="F109" s="88">
        <f>SUM(Հարավ.քաղ!F109+Հյուսիս.քաղ!F109+'Երևանի քաղ'!F109+Արարատ!F109+Կոտայք!F109+Տավուշ!F109+լոռի!F109+Սյունիք!F109+Շիրակ!F109+Շենգավիթ!F109+Մալաթիա!F109+կենտրոն!F109+Գեղարք!F109+Էրեբունի!F109+Ավան!F109+Արմավիր!F109+Արագածոտն!F109+Արաբկիր!F109+Աջափնյակ!F109)</f>
        <v>299</v>
      </c>
      <c r="G109" s="88">
        <f>SUM(Հարավ.քաղ!G109+Հյուսիս.քաղ!G109+'Երևանի քաղ'!G109+Արարատ!G109+Կոտայք!G109+Տավուշ!G109+լոռի!G109+Սյունիք!G109+Շիրակ!G109+Շենգավիթ!G109+Մալաթիա!G109+կենտրոն!G109+Գեղարք!G109+Էրեբունի!G109+Ավան!G109+Արմավիր!G109+Արագածոտն!G109+Արաբկիր!G109+Աջափնյակ!G109)</f>
        <v>259</v>
      </c>
      <c r="H109" s="88">
        <f>SUM(Հարավ.քաղ!H109+Հյուսիս.քաղ!H109+'Երևանի քաղ'!H109+Արարատ!H109+Կոտայք!H109+Տավուշ!H109+լոռի!H109+Սյունիք!H109+Շիրակ!H109+Շենգավիթ!H109+Մալաթիա!H109+կենտրոն!H109+Գեղարք!H109+Էրեբունի!H109+Ավան!H109+Արմավիր!H109+Արագածոտն!H109+Արաբկիր!H109+Աջափնյակ!H109)</f>
        <v>31</v>
      </c>
      <c r="I109" s="88">
        <f>SUM(Հարավ.քաղ!I109+Հյուսիս.քաղ!I109+'Երևանի քաղ'!I109+Արարատ!I109+Կոտայք!I109+Տավուշ!I109+լոռի!I109+Սյունիք!I109+Շիրակ!I109+Շենգավիթ!I109+Մալաթիա!I109+կենտրոն!I109+Գեղարք!I109+Էրեբունի!I109+Ավան!I109+Արմավիր!I109+Արագածոտն!I109+Արաբկիր!I109+Աջափնյակ!I109)</f>
        <v>9</v>
      </c>
      <c r="J109" s="90">
        <f t="shared" si="12"/>
        <v>247</v>
      </c>
      <c r="K109" s="88">
        <f>SUM(Հարավ.քաղ!K109+Հյուսիս.քաղ!K109+'Երևանի քաղ'!K109+Արարատ!K109+Կոտայք!K109+Տավուշ!K109+լոռի!K109+Սյունիք!K109+Շիրակ!K109+Շենգավիթ!K109+Մալաթիա!K109+կենտրոն!K109+Գեղարք!K109+Էրեբունի!K109+Ավան!K109+Արմավիր!K109+Արագածոտն!K109+Արաբկիր!K109+Աջափնյակ!K109)</f>
        <v>201</v>
      </c>
      <c r="L109" s="88">
        <f>SUM(Հարավ.քաղ!L109+Հյուսիս.քաղ!L109+'Երևանի քաղ'!L109+Արարատ!L109+Կոտայք!L109+Տավուշ!L109+լոռի!L109+Սյունիք!L109+Շիրակ!L109+Շենգավիթ!L109+Մալաթիա!L109+կենտրոն!L109+Գեղարք!L109+Էրեբունի!L109+Ավան!L109+Արմավիր!L109+Արագածոտն!L109+Արաբկիր!L109+Աջափնյակ!L109)</f>
        <v>19</v>
      </c>
      <c r="M109" s="88">
        <f>SUM(Հարավ.քաղ!M109+Հյուսիս.քաղ!M109+'Երևանի քաղ'!M109+Արարատ!M109+Կոտայք!M109+Տավուշ!M109+լոռի!M109+Սյունիք!M109+Շիրակ!M109+Շենգավիթ!M109+Մալաթիա!M109+կենտրոն!M109+Գեղարք!M109+Էրեբունի!M109+Ավան!M109+Արմավիր!M109+Արագածոտն!M109+Արաբկիր!M109+Աջափնյակ!M109)</f>
        <v>9</v>
      </c>
      <c r="N109" s="90">
        <f t="shared" si="13"/>
        <v>18</v>
      </c>
      <c r="O109" s="88">
        <f>SUM(Հարավ.քաղ!O109+Հյուսիս.քաղ!O109+'Երևանի քաղ'!O109+Արարատ!O109+Կոտայք!O109+Տավուշ!O109+լոռի!O109+Սյունիք!O109+Շիրակ!O109+Շենգավիթ!O109+Մալաթիա!O109+կենտրոն!O109+Գեղարք!O109+Էրեբունի!O109+Ավան!O109+Արմավիր!O109+Արագածոտն!O109+Արաբկիր!O109+Աջափնյակ!O109)</f>
        <v>1</v>
      </c>
      <c r="P109" s="88">
        <f>SUM(Հարավ.քաղ!P109+Հյուսիս.քաղ!P109+'Երևանի քաղ'!P109+Արարատ!P109+Կոտայք!P109+Տավուշ!P109+լոռի!P109+Սյունիք!P109+Շիրակ!P109+Շենգավիթ!P109+Մալաթիա!P109+կենտրոն!P109+Գեղարք!P109+Էրեբունի!P109+Ավան!P109+Արմավիր!P109+Արագածոտն!P109+Արաբկիր!P109+Աջափնյակ!P109)</f>
        <v>17</v>
      </c>
      <c r="Q109" s="88">
        <f>SUM(Հարավ.քաղ!Q109+Հյուսիս.քաղ!Q109+'Երևանի քաղ'!Q109+Արարատ!Q109+Կոտայք!Q109+Տավուշ!Q109+լոռի!Q109+Սյունիք!Q109+Շիրակ!Q109+Շենգավիթ!Q109+Մալաթիա!Q109+կենտրոն!Q109+Գեղարք!Q109+Էրեբունի!Q109+Ավան!Q109+Արմավիր!Q109+Արագածոտն!Q109+Արաբկիր!Q109+Աջափնյակ!Q109)</f>
        <v>0</v>
      </c>
      <c r="R109" s="88">
        <f>SUM(Հարավ.քաղ!R109+Հյուսիս.քաղ!R109+'Երևանի քաղ'!R109+Արարատ!R109+Կոտայք!R109+Տավուշ!R109+լոռի!R109+Սյունիք!R109+Շիրակ!R109+Շենգավիթ!R109+Մալաթիա!R109+կենտրոն!R109+Գեղարք!R109+Էրեբունի!R109+Ավան!R109+Արմավիր!R109+Արագածոտն!R109+Արաբկիր!R109+Աջափնյակ!R109)</f>
        <v>2</v>
      </c>
      <c r="S109" s="90">
        <f t="shared" si="14"/>
        <v>249</v>
      </c>
      <c r="T109" s="88">
        <f>SUM(Հարավ.քաղ!T109+Հյուսիս.քաղ!T109+'Երևանի քաղ'!T109+Արարատ!T109+Կոտայք!T109+Տավուշ!T109+լոռի!T109+Սյունիք!T109+Շիրակ!T109+Շենգավիթ!T109+Մալաթիա!T109+կենտրոն!T109+Գեղարք!T109+Էրեբունի!T109+Ավան!T109+Արմավիր!T109+Արագածոտն!T109+Արաբկիր!T109+Աջափնյակ!T109)</f>
        <v>2</v>
      </c>
      <c r="U109" s="88">
        <f>SUM(Հարավ.քաղ!U109+Հյուսիս.քաղ!U109+'Երևանի քաղ'!U109+Արարատ!U109+Կոտայք!U109+Տավուշ!U109+լոռի!U109+Սյունիք!U109+Շիրակ!U109+Շենգավիթ!U109+Մալաթիա!U109+կենտրոն!U109+Գեղարք!U109+Էրեբունի!U109+Ավան!U109+Արմավիր!U109+Արագածոտն!U109+Արաբկիր!U109+Աջափնյակ!U109)</f>
        <v>206</v>
      </c>
      <c r="V109" s="88">
        <f>SUM(Հարավ.քաղ!V109+Հյուսիս.քաղ!V109+'Երևանի քաղ'!V109+Արարատ!V109+Կոտայք!V109+Տավուշ!V109+լոռի!V109+Սյունիք!V109+Շիրակ!V109+Շենգավիթ!V109+Մալաթիա!V109+կենտրոն!V109+Գեղարք!V109+Էրեբունի!V109+Ավան!V109+Արմավիր!V109+Արագածոտն!V109+Արաբկիր!V109+Աջափնյակ!V109)</f>
        <v>6</v>
      </c>
      <c r="W109" s="88">
        <f>SUM(Հարավ.քաղ!W109+Հյուսիս.քաղ!W109+'Երևանի քաղ'!W109+Արարատ!W109+Կոտայք!W109+Տավուշ!W109+լոռի!W109+Սյունիք!W109+Շիրակ!W109+Շենգավիթ!W109+Մալաթիա!W109+կենտրոն!W109+Գեղարք!W109+Էրեբունի!W109+Ավան!W109+Արմավիր!W109+Արագածոտն!W109+Արաբկիր!W109+Աջափնյակ!W109)</f>
        <v>0</v>
      </c>
      <c r="X109" s="88">
        <f>SUM(Հարավ.քաղ!X109+Հյուսիս.քաղ!X109+'Երևանի քաղ'!X109+Արարատ!X109+Կոտայք!X109+Տավուշ!X109+լոռի!X109+Սյունիք!X109+Շիրակ!X109+Շենգավիթ!X109+Մալաթիա!X109+կենտրոն!X109+Գեղարք!X109+Էրեբունի!X109+Ավան!X109+Արմավիր!X109+Արագածոտն!X109+Արաբկիր!X109+Աջափնյակ!X109)</f>
        <v>1</v>
      </c>
      <c r="Y109" s="90">
        <f t="shared" si="15"/>
        <v>27</v>
      </c>
      <c r="Z109" s="88">
        <f>SUM(Հարավ.քաղ!Z109+Հյուսիս.քաղ!Z109+'Երևանի քաղ'!Z109+Արարատ!Z109+Կոտայք!Z109+Տավուշ!Z109+լոռի!Z109+Սյունիք!Z109+Շիրակ!Z109+Շենգավիթ!Z109+Մալաթիա!Z109+կենտրոն!Z109+Գեղարք!Z109+Էրեբունի!Z109+Ավան!Z109+Արմավիր!Z109+Արագածոտն!Z109+Արաբկիր!Z109+Աջափնյակ!Z109)</f>
        <v>2</v>
      </c>
    </row>
    <row r="110" spans="1:26" s="89" customFormat="1" ht="14.25">
      <c r="A110" s="45" t="s">
        <v>203</v>
      </c>
      <c r="B110" s="446" t="s">
        <v>204</v>
      </c>
      <c r="C110" s="447"/>
      <c r="D110" s="448"/>
      <c r="E110" s="90">
        <f t="shared" ref="E110:Z110" si="17">SUM(E111:E113)</f>
        <v>4</v>
      </c>
      <c r="F110" s="44">
        <f t="shared" si="17"/>
        <v>9</v>
      </c>
      <c r="G110" s="44">
        <f t="shared" si="17"/>
        <v>5</v>
      </c>
      <c r="H110" s="44">
        <f t="shared" si="17"/>
        <v>3</v>
      </c>
      <c r="I110" s="44">
        <f t="shared" si="17"/>
        <v>1</v>
      </c>
      <c r="J110" s="90">
        <f t="shared" si="12"/>
        <v>3</v>
      </c>
      <c r="K110" s="44">
        <f t="shared" si="17"/>
        <v>0</v>
      </c>
      <c r="L110" s="44">
        <f t="shared" si="17"/>
        <v>0</v>
      </c>
      <c r="M110" s="44">
        <f t="shared" si="17"/>
        <v>0</v>
      </c>
      <c r="N110" s="90">
        <f t="shared" si="13"/>
        <v>3</v>
      </c>
      <c r="O110" s="44">
        <f t="shared" si="17"/>
        <v>0</v>
      </c>
      <c r="P110" s="44">
        <f t="shared" si="17"/>
        <v>1</v>
      </c>
      <c r="Q110" s="44">
        <f t="shared" si="17"/>
        <v>2</v>
      </c>
      <c r="R110" s="44">
        <f t="shared" si="17"/>
        <v>0</v>
      </c>
      <c r="S110" s="90">
        <f t="shared" si="14"/>
        <v>3</v>
      </c>
      <c r="T110" s="44">
        <f t="shared" si="17"/>
        <v>0</v>
      </c>
      <c r="U110" s="44">
        <f t="shared" si="17"/>
        <v>1</v>
      </c>
      <c r="V110" s="44">
        <f t="shared" si="17"/>
        <v>0</v>
      </c>
      <c r="W110" s="44">
        <f t="shared" si="17"/>
        <v>0</v>
      </c>
      <c r="X110" s="44">
        <f t="shared" si="17"/>
        <v>0</v>
      </c>
      <c r="Y110" s="90">
        <f t="shared" si="15"/>
        <v>6</v>
      </c>
      <c r="Z110" s="44">
        <f t="shared" si="17"/>
        <v>2</v>
      </c>
    </row>
    <row r="111" spans="1:26" s="84" customFormat="1">
      <c r="A111" s="86" t="s">
        <v>205</v>
      </c>
      <c r="B111" s="677" t="s">
        <v>206</v>
      </c>
      <c r="C111" s="680"/>
      <c r="D111" s="681"/>
      <c r="E111" s="88">
        <f>SUM(Հարավ.քաղ!E111+Հյուսիս.քաղ!E111+'Երևանի քաղ'!E111+Արարատ!E111+Կոտայք!E111+Տավուշ!E111+լոռի!E111+Սյունիք!E111+Շիրակ!E111+Շենգավիթ!E111+Մալաթիա!E111+կենտրոն!E111+Գեղարք!E111+Էրեբունի!E111+Ավան!E111+Արմավիր!E111+Արագածոտն!E111+Արաբկիր!E111+Աջափնյակ!E111)</f>
        <v>0</v>
      </c>
      <c r="F111" s="88">
        <f>SUM(Հարավ.քաղ!F111+Հյուսիս.քաղ!F111+'Երևանի քաղ'!F111+Արարատ!F111+Կոտայք!F111+Տավուշ!F111+լոռի!F111+Սյունիք!F111+Շիրակ!F111+Շենգավիթ!F111+Մալաթիա!F111+կենտրոն!F111+Գեղարք!F111+Էրեբունի!F111+Ավան!F111+Արմավիր!F111+Արագածոտն!F111+Արաբկիր!F111+Աջափնյակ!F111)</f>
        <v>6</v>
      </c>
      <c r="G111" s="88">
        <f>SUM(Հարավ.քաղ!G111+Հյուսիս.քաղ!G111+'Երևանի քաղ'!G111+Արարատ!G111+Կոտայք!G111+Տավուշ!G111+լոռի!G111+Սյունիք!G111+Շիրակ!G111+Շենգավիթ!G111+Մալաթիա!G111+կենտրոն!G111+Գեղարք!G111+Էրեբունի!G111+Ավան!G111+Արմավիր!G111+Արագածոտն!G111+Արաբկիր!G111+Աջափնյակ!G111)</f>
        <v>2</v>
      </c>
      <c r="H111" s="88">
        <f>SUM(Հարավ.քաղ!H111+Հյուսիս.քաղ!H111+'Երևանի քաղ'!H111+Արարատ!H111+Կոտայք!H111+Տավուշ!H111+լոռի!H111+Սյունիք!H111+Շիրակ!H111+Շենգավիթ!H111+Մալաթիա!H111+կենտրոն!H111+Գեղարք!H111+Էրեբունի!H111+Ավան!H111+Արմավիր!H111+Արագածոտն!H111+Արաբկիր!H111+Աջափնյակ!H111)</f>
        <v>3</v>
      </c>
      <c r="I111" s="88">
        <f>SUM(Հարավ.քաղ!I111+Հյուսիս.քաղ!I111+'Երևանի քաղ'!I111+Արարատ!I111+Կոտայք!I111+Տավուշ!I111+լոռի!I111+Սյունիք!I111+Շիրակ!I111+Շենգավիթ!I111+Մալաթիա!I111+կենտրոն!I111+Գեղարք!I111+Էրեբունի!I111+Ավան!I111+Արմավիր!I111+Արագածոտն!I111+Արաբկիր!I111+Աջափնյակ!I111)</f>
        <v>1</v>
      </c>
      <c r="J111" s="90">
        <f t="shared" si="12"/>
        <v>1</v>
      </c>
      <c r="K111" s="88">
        <f>SUM(Հարավ.քաղ!K111+Հյուսիս.քաղ!K111+'Երևանի քաղ'!K111+Արարատ!K111+Կոտայք!K111+Տավուշ!K111+լոռի!K111+Սյունիք!K111+Շիրակ!K111+Շենգավիթ!K111+Մալաթիա!K111+կենտրոն!K111+Գեղարք!K111+Էրեբունի!K111+Ավան!K111+Արմավիր!K111+Արագածոտն!K111+Արաբկիր!K111+Աջափնյակ!K111)</f>
        <v>0</v>
      </c>
      <c r="L111" s="88">
        <f>SUM(Հարավ.քաղ!L111+Հյուսիս.քաղ!L111+'Երևանի քաղ'!L111+Արարատ!L111+Կոտայք!L111+Տավուշ!L111+լոռի!L111+Սյունիք!L111+Շիրակ!L111+Շենգավիթ!L111+Մալաթիա!L111+կենտրոն!L111+Գեղարք!L111+Էրեբունի!L111+Ավան!L111+Արմավիր!L111+Արագածոտն!L111+Արաբկիր!L111+Աջափնյակ!L111)</f>
        <v>0</v>
      </c>
      <c r="M111" s="88">
        <f>SUM(Հարավ.քաղ!M111+Հյուսիս.քաղ!M111+'Երևանի քաղ'!M111+Արարատ!M111+Կոտայք!M111+Տավուշ!M111+լոռի!M111+Սյունիք!M111+Շիրակ!M111+Շենգավիթ!M111+Մալաթիա!M111+կենտրոն!M111+Գեղարք!M111+Էրեբունի!M111+Ավան!M111+Արմավիր!M111+Արագածոտն!M111+Արաբկիր!M111+Աջափնյակ!M111)</f>
        <v>0</v>
      </c>
      <c r="N111" s="90">
        <f t="shared" si="13"/>
        <v>1</v>
      </c>
      <c r="O111" s="88">
        <f>SUM(Հարավ.քաղ!O111+Հյուսիս.քաղ!O111+'Երևանի քաղ'!O111+Արարատ!O111+Կոտայք!O111+Տավուշ!O111+լոռի!O111+Սյունիք!O111+Շիրակ!O111+Շենգավիթ!O111+Մալաթիա!O111+կենտրոն!O111+Գեղարք!O111+Էրեբունի!O111+Ավան!O111+Արմավիր!O111+Արագածոտն!O111+Արաբկիր!O111+Աջափնյակ!O111)</f>
        <v>0</v>
      </c>
      <c r="P111" s="88">
        <f>SUM(Հարավ.քաղ!P111+Հյուսիս.քաղ!P111+'Երևանի քաղ'!P111+Արարատ!P111+Կոտայք!P111+Տավուշ!P111+լոռի!P111+Սյունիք!P111+Շիրակ!P111+Շենգավիթ!P111+Մալաթիա!P111+կենտրոն!P111+Գեղարք!P111+Էրեբունի!P111+Ավան!P111+Արմավիր!P111+Արագածոտն!P111+Արաբկիր!P111+Աջափնյակ!P111)</f>
        <v>1</v>
      </c>
      <c r="Q111" s="88">
        <f>SUM(Հարավ.քաղ!Q111+Հյուսիս.քաղ!Q111+'Երևանի քաղ'!Q111+Արարատ!Q111+Կոտայք!Q111+Տավուշ!Q111+լոռի!Q111+Սյունիք!Q111+Շիրակ!Q111+Շենգավիթ!Q111+Մալաթիա!Q111+կենտրոն!Q111+Գեղարք!Q111+Էրեբունի!Q111+Ավան!Q111+Արմավիր!Q111+Արագածոտն!Q111+Արաբկիր!Q111+Աջափնյակ!Q111)</f>
        <v>0</v>
      </c>
      <c r="R111" s="88">
        <f>SUM(Հարավ.քաղ!R111+Հյուսիս.քաղ!R111+'Երևանի քաղ'!R111+Արարատ!R111+Կոտայք!R111+Տավուշ!R111+լոռի!R111+Սյունիք!R111+Շիրակ!R111+Շենգավիթ!R111+Մալաթիա!R111+կենտրոն!R111+Գեղարք!R111+Էրեբունի!R111+Ավան!R111+Արմավիր!R111+Արագածոտն!R111+Արաբկիր!R111+Աջափնյակ!R111)</f>
        <v>0</v>
      </c>
      <c r="S111" s="90">
        <f t="shared" si="14"/>
        <v>1</v>
      </c>
      <c r="T111" s="88">
        <f>SUM(Հարավ.քաղ!T111+Հյուսիս.քաղ!T111+'Երևանի քաղ'!T111+Արարատ!T111+Կոտայք!T111+Տավուշ!T111+լոռի!T111+Սյունիք!T111+Շիրակ!T111+Շենգավիթ!T111+Մալաթիա!T111+կենտրոն!T111+Գեղարք!T111+Էրեբունի!T111+Ավան!T111+Արմավիր!T111+Արագածոտն!T111+Արաբկիր!T111+Աջափնյակ!T111)</f>
        <v>0</v>
      </c>
      <c r="U111" s="88">
        <f>SUM(Հարավ.քաղ!U111+Հյուսիս.քաղ!U111+'Երևանի քաղ'!U111+Արարատ!U111+Կոտայք!U111+Տավուշ!U111+լոռի!U111+Սյունիք!U111+Շիրակ!U111+Շենգավիթ!U111+Մալաթիա!U111+կենտրոն!U111+Գեղարք!U111+Էրեբունի!U111+Ավան!U111+Արմավիր!U111+Արագածոտն!U111+Արաբկիր!U111+Աջափնյակ!U111)</f>
        <v>1</v>
      </c>
      <c r="V111" s="88">
        <f>SUM(Հարավ.քաղ!V111+Հյուսիս.քաղ!V111+'Երևանի քաղ'!V111+Արարատ!V111+Կոտայք!V111+Տավուշ!V111+լոռի!V111+Սյունիք!V111+Շիրակ!V111+Շենգավիթ!V111+Մալաթիա!V111+կենտրոն!V111+Գեղարք!V111+Էրեբունի!V111+Ավան!V111+Արմավիր!V111+Արագածոտն!V111+Արաբկիր!V111+Աջափնյակ!V111)</f>
        <v>0</v>
      </c>
      <c r="W111" s="88">
        <f>SUM(Հարավ.քաղ!W111+Հյուսիս.քաղ!W111+'Երևանի քաղ'!W111+Արարատ!W111+Կոտայք!W111+Տավուշ!W111+լոռի!W111+Սյունիք!W111+Շիրակ!W111+Շենգավիթ!W111+Մալաթիա!W111+կենտրոն!W111+Գեղարք!W111+Էրեբունի!W111+Ավան!W111+Արմավիր!W111+Արագածոտն!W111+Արաբկիր!W111+Աջափնյակ!W111)</f>
        <v>0</v>
      </c>
      <c r="X111" s="88">
        <f>SUM(Հարավ.քաղ!X111+Հյուսիս.քաղ!X111+'Երևանի քաղ'!X111+Արարատ!X111+Կոտայք!X111+Տավուշ!X111+լոռի!X111+Սյունիք!X111+Շիրակ!X111+Շենգավիթ!X111+Մալաթիա!X111+կենտրոն!X111+Գեղարք!X111+Էրեբունի!X111+Ավան!X111+Արմավիր!X111+Արագածոտն!X111+Արաբկիր!X111+Աջափնյակ!X111)</f>
        <v>0</v>
      </c>
      <c r="Y111" s="90">
        <f t="shared" si="15"/>
        <v>1</v>
      </c>
      <c r="Z111" s="88">
        <f>SUM(Հարավ.քաղ!Z111+Հյուսիս.քաղ!Z111+'Երևանի քաղ'!Z111+Արարատ!Z111+Կոտայք!Z111+Տավուշ!Z111+լոռի!Z111+Սյունիք!Z111+Շիրակ!Z111+Շենգավիթ!Z111+Մալաթիա!Z111+կենտրոն!Z111+Գեղարք!Z111+Էրեբունի!Z111+Ավան!Z111+Արմավիր!Z111+Արագածոտն!Z111+Արաբկիր!Z111+Աջափնյակ!Z111)</f>
        <v>0</v>
      </c>
    </row>
    <row r="112" spans="1:26" s="84" customFormat="1">
      <c r="A112" s="86" t="s">
        <v>207</v>
      </c>
      <c r="B112" s="677" t="s">
        <v>208</v>
      </c>
      <c r="C112" s="680"/>
      <c r="D112" s="681"/>
      <c r="E112" s="88">
        <f>SUM(Հարավ.քաղ!E112+Հյուսիս.քաղ!E112+'Երևանի քաղ'!E112+Արարատ!E112+Կոտայք!E112+Տավուշ!E112+լոռի!E112+Սյունիք!E112+Շիրակ!E112+Շենգավիթ!E112+Մալաթիա!E112+կենտրոն!E112+Գեղարք!E112+Էրեբունի!E112+Ավան!E112+Արմավիր!E112+Արագածոտն!E112+Արաբկիր!E112+Աջափնյակ!E112)</f>
        <v>0</v>
      </c>
      <c r="F112" s="88">
        <f>SUM(Հարավ.քաղ!F112+Հյուսիս.քաղ!F112+'Երևանի քաղ'!F112+Արարատ!F112+Կոտայք!F112+Տավուշ!F112+լոռի!F112+Սյունիք!F112+Շիրակ!F112+Շենգավիթ!F112+Մալաթիա!F112+կենտրոն!F112+Գեղարք!F112+Էրեբունի!F112+Ավան!F112+Արմավիր!F112+Արագածոտն!F112+Արաբկիր!F112+Աջափնյակ!F112)</f>
        <v>0</v>
      </c>
      <c r="G112" s="88">
        <f>SUM(Հարավ.քաղ!G112+Հյուսիս.քաղ!G112+'Երևանի քաղ'!G112+Արարատ!G112+Կոտայք!G112+Տավուշ!G112+լոռի!G112+Սյունիք!G112+Շիրակ!G112+Շենգավիթ!G112+Մալաթիա!G112+կենտրոն!G112+Գեղարք!G112+Էրեբունի!G112+Ավան!G112+Արմավիր!G112+Արագածոտն!G112+Արաբկիր!G112+Աջափնյակ!G112)</f>
        <v>0</v>
      </c>
      <c r="H112" s="88">
        <f>SUM(Հարավ.քաղ!H112+Հյուսիս.քաղ!H112+'Երևանի քաղ'!H112+Արարատ!H112+Կոտայք!H112+Տավուշ!H112+լոռի!H112+Սյունիք!H112+Շիրակ!H112+Շենգավիթ!H112+Մալաթիա!H112+կենտրոն!H112+Գեղարք!H112+Էրեբունի!H112+Ավան!H112+Արմավիր!H112+Արագածոտն!H112+Արաբկիր!H112+Աջափնյակ!H112)</f>
        <v>0</v>
      </c>
      <c r="I112" s="88">
        <f>SUM(Հարավ.քաղ!I112+Հյուսիս.քաղ!I112+'Երևանի քաղ'!I112+Արարատ!I112+Կոտայք!I112+Տավուշ!I112+լոռի!I112+Սյունիք!I112+Շիրակ!I112+Շենգավիթ!I112+Մալաթիա!I112+կենտրոն!I112+Գեղարք!I112+Էրեբունի!I112+Ավան!I112+Արմավիր!I112+Արագածոտն!I112+Արաբկիր!I112+Աջափնյակ!I112)</f>
        <v>0</v>
      </c>
      <c r="J112" s="90">
        <f t="shared" si="12"/>
        <v>0</v>
      </c>
      <c r="K112" s="88">
        <f>SUM(Հարավ.քաղ!K112+Հյուսիս.քաղ!K112+'Երևանի քաղ'!K112+Արարատ!K112+Կոտայք!K112+Տավուշ!K112+լոռի!K112+Սյունիք!K112+Շիրակ!K112+Շենգավիթ!K112+Մալաթիա!K112+կենտրոն!K112+Գեղարք!K112+Էրեբունի!K112+Ավան!K112+Արմավիր!K112+Արագածոտն!K112+Արաբկիր!K112+Աջափնյակ!K112)</f>
        <v>0</v>
      </c>
      <c r="L112" s="88">
        <f>SUM(Հարավ.քաղ!L112+Հյուսիս.քաղ!L112+'Երևանի քաղ'!L112+Արարատ!L112+Կոտայք!L112+Տավուշ!L112+լոռի!L112+Սյունիք!L112+Շիրակ!L112+Շենգավիթ!L112+Մալաթիա!L112+կենտրոն!L112+Գեղարք!L112+Էրեբունի!L112+Ավան!L112+Արմավիր!L112+Արագածոտն!L112+Արաբկիր!L112+Աջափնյակ!L112)</f>
        <v>0</v>
      </c>
      <c r="M112" s="88">
        <f>SUM(Հարավ.քաղ!M112+Հյուսիս.քաղ!M112+'Երևանի քաղ'!M112+Արարատ!M112+Կոտայք!M112+Տավուշ!M112+լոռի!M112+Սյունիք!M112+Շիրակ!M112+Շենգավիթ!M112+Մալաթիա!M112+կենտրոն!M112+Գեղարք!M112+Էրեբունի!M112+Ավան!M112+Արմավիր!M112+Արագածոտն!M112+Արաբկիր!M112+Աջափնյակ!M112)</f>
        <v>0</v>
      </c>
      <c r="N112" s="90">
        <f t="shared" si="13"/>
        <v>0</v>
      </c>
      <c r="O112" s="88">
        <f>SUM(Հարավ.քաղ!O112+Հյուսիս.քաղ!O112+'Երևանի քաղ'!O112+Արարատ!O112+Կոտայք!O112+Տավուշ!O112+լոռի!O112+Սյունիք!O112+Շիրակ!O112+Շենգավիթ!O112+Մալաթիա!O112+կենտրոն!O112+Գեղարք!O112+Էրեբունի!O112+Ավան!O112+Արմավիր!O112+Արագածոտն!O112+Արաբկիր!O112+Աջափնյակ!O112)</f>
        <v>0</v>
      </c>
      <c r="P112" s="88">
        <f>SUM(Հարավ.քաղ!P112+Հյուսիս.քաղ!P112+'Երևանի քաղ'!P112+Արարատ!P112+Կոտայք!P112+Տավուշ!P112+լոռի!P112+Սյունիք!P112+Շիրակ!P112+Շենգավիթ!P112+Մալաթիա!P112+կենտրոն!P112+Գեղարք!P112+Էրեբունի!P112+Ավան!P112+Արմավիր!P112+Արագածոտն!P112+Արաբկիր!P112+Աջափնյակ!P112)</f>
        <v>0</v>
      </c>
      <c r="Q112" s="88">
        <f>SUM(Հարավ.քաղ!Q112+Հյուսիս.քաղ!Q112+'Երևանի քաղ'!Q112+Արարատ!Q112+Կոտայք!Q112+Տավուշ!Q112+լոռի!Q112+Սյունիք!Q112+Շիրակ!Q112+Շենգավիթ!Q112+Մալաթիա!Q112+կենտրոն!Q112+Գեղարք!Q112+Էրեբունի!Q112+Ավան!Q112+Արմավիր!Q112+Արագածոտն!Q112+Արաբկիր!Q112+Աջափնյակ!Q112)</f>
        <v>0</v>
      </c>
      <c r="R112" s="88">
        <f>SUM(Հարավ.քաղ!R112+Հյուսիս.քաղ!R112+'Երևանի քաղ'!R112+Արարատ!R112+Կոտայք!R112+Տավուշ!R112+լոռի!R112+Սյունիք!R112+Շիրակ!R112+Շենգավիթ!R112+Մալաթիա!R112+կենտրոն!R112+Գեղարք!R112+Էրեբունի!R112+Ավան!R112+Արմավիր!R112+Արագածոտն!R112+Արաբկիր!R112+Աջափնյակ!R112)</f>
        <v>0</v>
      </c>
      <c r="S112" s="90">
        <f t="shared" si="14"/>
        <v>0</v>
      </c>
      <c r="T112" s="88">
        <f>SUM(Հարավ.քաղ!T112+Հյուսիս.քաղ!T112+'Երևանի քաղ'!T112+Արարատ!T112+Կոտայք!T112+Տավուշ!T112+լոռի!T112+Սյունիք!T112+Շիրակ!T112+Շենգավիթ!T112+Մալաթիա!T112+կենտրոն!T112+Գեղարք!T112+Էրեբունի!T112+Ավան!T112+Արմավիր!T112+Արագածոտն!T112+Արաբկիր!T112+Աջափնյակ!T112)</f>
        <v>0</v>
      </c>
      <c r="U112" s="88">
        <f>SUM(Հարավ.քաղ!U112+Հյուսիս.քաղ!U112+'Երևանի քաղ'!U112+Արարատ!U112+Կոտայք!U112+Տավուշ!U112+լոռի!U112+Սյունիք!U112+Շիրակ!U112+Շենգավիթ!U112+Մալաթիա!U112+կենտրոն!U112+Գեղարք!U112+Էրեբունի!U112+Ավան!U112+Արմավիր!U112+Արագածոտն!U112+Արաբկիր!U112+Աջափնյակ!U112)</f>
        <v>0</v>
      </c>
      <c r="V112" s="88">
        <f>SUM(Հարավ.քաղ!V112+Հյուսիս.քաղ!V112+'Երևանի քաղ'!V112+Արարատ!V112+Կոտայք!V112+Տավուշ!V112+լոռի!V112+Սյունիք!V112+Շիրակ!V112+Շենգավիթ!V112+Մալաթիա!V112+կենտրոն!V112+Գեղարք!V112+Էրեբունի!V112+Ավան!V112+Արմավիր!V112+Արագածոտն!V112+Արաբկիր!V112+Աջափնյակ!V112)</f>
        <v>0</v>
      </c>
      <c r="W112" s="88">
        <f>SUM(Հարավ.քաղ!W112+Հյուսիս.քաղ!W112+'Երևանի քաղ'!W112+Արարատ!W112+Կոտայք!W112+Տավուշ!W112+լոռի!W112+Սյունիք!W112+Շիրակ!W112+Շենգավիթ!W112+Մալաթիա!W112+կենտրոն!W112+Գեղարք!W112+Էրեբունի!W112+Ավան!W112+Արմավիր!W112+Արագածոտն!W112+Արաբկիր!W112+Աջափնյակ!W112)</f>
        <v>0</v>
      </c>
      <c r="X112" s="88">
        <f>SUM(Հարավ.քաղ!X112+Հյուսիս.քաղ!X112+'Երևանի քաղ'!X112+Արարատ!X112+Կոտայք!X112+Տավուշ!X112+լոռի!X112+Սյունիք!X112+Շիրակ!X112+Շենգավիթ!X112+Մալաթիա!X112+կենտրոն!X112+Գեղարք!X112+Էրեբունի!X112+Ավան!X112+Արմավիր!X112+Արագածոտն!X112+Արաբկիր!X112+Աջափնյակ!X112)</f>
        <v>0</v>
      </c>
      <c r="Y112" s="90">
        <f t="shared" si="15"/>
        <v>0</v>
      </c>
      <c r="Z112" s="88">
        <f>SUM(Հարավ.քաղ!Z112+Հյուսիս.քաղ!Z112+'Երևանի քաղ'!Z112+Արարատ!Z112+Կոտայք!Z112+Տավուշ!Z112+լոռի!Z112+Սյունիք!Z112+Շիրակ!Z112+Շենգավիթ!Z112+Մալաթիա!Z112+կենտրոն!Z112+Գեղարք!Z112+Էրեբունի!Z112+Ավան!Z112+Արմավիր!Z112+Արագածոտն!Z112+Արաբկիր!Z112+Աջափնյակ!Z112)</f>
        <v>0</v>
      </c>
    </row>
    <row r="113" spans="1:26" s="84" customFormat="1">
      <c r="A113" s="86" t="s">
        <v>209</v>
      </c>
      <c r="B113" s="665" t="s">
        <v>63</v>
      </c>
      <c r="C113" s="666"/>
      <c r="D113" s="667"/>
      <c r="E113" s="88">
        <f>SUM(Հարավ.քաղ!E113+Հյուսիս.քաղ!E113+'Երևանի քաղ'!E113+Արարատ!E113+Կոտայք!E113+Տավուշ!E113+լոռի!E113+Սյունիք!E113+Շիրակ!E113+Շենգավիթ!E113+Մալաթիա!E113+կենտրոն!E113+Գեղարք!E113+Էրեբունի!E113+Ավան!E113+Արմավիր!E113+Արագածոտն!E113+Արաբկիր!E113+Աջափնյակ!E113)</f>
        <v>4</v>
      </c>
      <c r="F113" s="88">
        <f>SUM(Հարավ.քաղ!F113+Հյուսիս.քաղ!F113+'Երևանի քաղ'!F113+Արարատ!F113+Կոտայք!F113+Տավուշ!F113+լոռի!F113+Սյունիք!F113+Շիրակ!F113+Շենգավիթ!F113+Մալաթիա!F113+կենտրոն!F113+Գեղարք!F113+Էրեբունի!F113+Ավան!F113+Արմավիր!F113+Արագածոտն!F113+Արաբկիր!F113+Աջափնյակ!F113)</f>
        <v>3</v>
      </c>
      <c r="G113" s="88">
        <f>SUM(Հարավ.քաղ!G113+Հյուսիս.քաղ!G113+'Երևանի քաղ'!G113+Արարատ!G113+Կոտայք!G113+Տավուշ!G113+լոռի!G113+Սյունիք!G113+Շիրակ!G113+Շենգավիթ!G113+Մալաթիա!G113+կենտրոն!G113+Գեղարք!G113+Էրեբունի!G113+Ավան!G113+Արմավիր!G113+Արագածոտն!G113+Արաբկիր!G113+Աջափնյակ!G113)</f>
        <v>3</v>
      </c>
      <c r="H113" s="88">
        <f>SUM(Հարավ.քաղ!H113+Հյուսիս.քաղ!H113+'Երևանի քաղ'!H113+Արարատ!H113+Կոտայք!H113+Տավուշ!H113+լոռի!H113+Սյունիք!H113+Շիրակ!H113+Շենգավիթ!H113+Մալաթիա!H113+կենտրոն!H113+Գեղարք!H113+Էրեբունի!H113+Ավան!H113+Արմավիր!H113+Արագածոտն!H113+Արաբկիր!H113+Աջափնյակ!H113)</f>
        <v>0</v>
      </c>
      <c r="I113" s="88">
        <f>SUM(Հարավ.քաղ!I113+Հյուսիս.քաղ!I113+'Երևանի քաղ'!I113+Արարատ!I113+Կոտայք!I113+Տավուշ!I113+լոռի!I113+Սյունիք!I113+Շիրակ!I113+Շենգավիթ!I113+Մալաթիա!I113+կենտրոն!I113+Գեղարք!I113+Էրեբունի!I113+Ավան!I113+Արմավիր!I113+Արագածոտն!I113+Արաբկիր!I113+Աջափնյակ!I113)</f>
        <v>0</v>
      </c>
      <c r="J113" s="90">
        <f t="shared" si="12"/>
        <v>2</v>
      </c>
      <c r="K113" s="88">
        <f>SUM(Հարավ.քաղ!K113+Հյուսիս.քաղ!K113+'Երևանի քաղ'!K113+Արարատ!K113+Կոտայք!K113+Տավուշ!K113+լոռի!K113+Սյունիք!K113+Շիրակ!K113+Շենգավիթ!K113+Մալաթիա!K113+կենտրոն!K113+Գեղարք!K113+Էրեբունի!K113+Ավան!K113+Արմավիր!K113+Արագածոտն!K113+Արաբկիր!K113+Աջափնյակ!K113)</f>
        <v>0</v>
      </c>
      <c r="L113" s="88">
        <f>SUM(Հարավ.քաղ!L113+Հյուսիս.քաղ!L113+'Երևանի քաղ'!L113+Արարատ!L113+Կոտայք!L113+Տավուշ!L113+լոռի!L113+Սյունիք!L113+Շիրակ!L113+Շենգավիթ!L113+Մալաթիա!L113+կենտրոն!L113+Գեղարք!L113+Էրեբունի!L113+Ավան!L113+Արմավիր!L113+Արագածոտն!L113+Արաբկիր!L113+Աջափնյակ!L113)</f>
        <v>0</v>
      </c>
      <c r="M113" s="88">
        <f>SUM(Հարավ.քաղ!M113+Հյուսիս.քաղ!M113+'Երևանի քաղ'!M113+Արարատ!M113+Կոտայք!M113+Տավուշ!M113+լոռի!M113+Սյունիք!M113+Շիրակ!M113+Շենգավիթ!M113+Մալաթիա!M113+կենտրոն!M113+Գեղարք!M113+Էրեբունի!M113+Ավան!M113+Արմավիր!M113+Արագածոտն!M113+Արաբկիր!M113+Աջափնյակ!M113)</f>
        <v>0</v>
      </c>
      <c r="N113" s="90">
        <f t="shared" si="13"/>
        <v>2</v>
      </c>
      <c r="O113" s="88">
        <f>SUM(Հարավ.քաղ!O113+Հյուսիս.քաղ!O113+'Երևանի քաղ'!O113+Արարատ!O113+Կոտայք!O113+Տավուշ!O113+լոռի!O113+Սյունիք!O113+Շիրակ!O113+Շենգավիթ!O113+Մալաթիա!O113+կենտրոն!O113+Գեղարք!O113+Էրեբունի!O113+Ավան!O113+Արմավիր!O113+Արագածոտն!O113+Արաբկիր!O113+Աջափնյակ!O113)</f>
        <v>0</v>
      </c>
      <c r="P113" s="88">
        <f>SUM(Հարավ.քաղ!P113+Հյուսիս.քաղ!P113+'Երևանի քաղ'!P113+Արարատ!P113+Կոտայք!P113+Տավուշ!P113+լոռի!P113+Սյունիք!P113+Շիրակ!P113+Շենգավիթ!P113+Մալաթիա!P113+կենտրոն!P113+Գեղարք!P113+Էրեբունի!P113+Ավան!P113+Արմավիր!P113+Արագածոտն!P113+Արաբկիր!P113+Աջափնյակ!P113)</f>
        <v>0</v>
      </c>
      <c r="Q113" s="88">
        <f>SUM(Հարավ.քաղ!Q113+Հյուսիս.քաղ!Q113+'Երևանի քաղ'!Q113+Արարատ!Q113+Կոտայք!Q113+Տավուշ!Q113+լոռի!Q113+Սյունիք!Q113+Շիրակ!Q113+Շենգավիթ!Q113+Մալաթիա!Q113+կենտրոն!Q113+Գեղարք!Q113+Էրեբունի!Q113+Ավան!Q113+Արմավիր!Q113+Արագածոտն!Q113+Արաբկիր!Q113+Աջափնյակ!Q113)</f>
        <v>2</v>
      </c>
      <c r="R113" s="88">
        <f>SUM(Հարավ.քաղ!R113+Հյուսիս.քաղ!R113+'Երևանի քաղ'!R113+Արարատ!R113+Կոտայք!R113+Տավուշ!R113+լոռի!R113+Սյունիք!R113+Շիրակ!R113+Շենգավիթ!R113+Մալաթիա!R113+կենտրոն!R113+Գեղարք!R113+Էրեբունի!R113+Ավան!R113+Արմավիր!R113+Արագածոտն!R113+Արաբկիր!R113+Աջափնյակ!R113)</f>
        <v>0</v>
      </c>
      <c r="S113" s="90">
        <f t="shared" si="14"/>
        <v>2</v>
      </c>
      <c r="T113" s="88">
        <f>SUM(Հարավ.քաղ!T113+Հյուսիս.քաղ!T113+'Երևանի քաղ'!T113+Արարատ!T113+Կոտայք!T113+Տավուշ!T113+լոռի!T113+Սյունիք!T113+Շիրակ!T113+Շենգավիթ!T113+Մալաթիա!T113+կենտրոն!T113+Գեղարք!T113+Էրեբունի!T113+Ավան!T113+Արմավիր!T113+Արագածոտն!T113+Արաբկիր!T113+Աջափնյակ!T113)</f>
        <v>0</v>
      </c>
      <c r="U113" s="88">
        <f>SUM(Հարավ.քաղ!U113+Հյուսիս.քաղ!U113+'Երևանի քաղ'!U113+Արարատ!U113+Կոտայք!U113+Տավուշ!U113+լոռի!U113+Սյունիք!U113+Շիրակ!U113+Շենգավիթ!U113+Մալաթիա!U113+կենտրոն!U113+Գեղարք!U113+Էրեբունի!U113+Ավան!U113+Արմավիր!U113+Արագածոտն!U113+Արաբկիր!U113+Աջափնյակ!U113)</f>
        <v>0</v>
      </c>
      <c r="V113" s="88">
        <f>SUM(Հարավ.քաղ!V113+Հյուսիս.քաղ!V113+'Երևանի քաղ'!V113+Արարատ!V113+Կոտայք!V113+Տավուշ!V113+լոռի!V113+Սյունիք!V113+Շիրակ!V113+Շենգավիթ!V113+Մալաթիա!V113+կենտրոն!V113+Գեղարք!V113+Էրեբունի!V113+Ավան!V113+Արմավիր!V113+Արագածոտն!V113+Արաբկիր!V113+Աջափնյակ!V113)</f>
        <v>0</v>
      </c>
      <c r="W113" s="88">
        <f>SUM(Հարավ.քաղ!W113+Հյուսիս.քաղ!W113+'Երևանի քաղ'!W113+Արարատ!W113+Կոտայք!W113+Տավուշ!W113+լոռի!W113+Սյունիք!W113+Շիրակ!W113+Շենգավիթ!W113+Մալաթիա!W113+կենտրոն!W113+Գեղարք!W113+Էրեբունի!W113+Ավան!W113+Արմավիր!W113+Արագածոտն!W113+Արաբկիր!W113+Աջափնյակ!W113)</f>
        <v>0</v>
      </c>
      <c r="X113" s="88">
        <f>SUM(Հարավ.քաղ!X113+Հյուսիս.քաղ!X113+'Երևանի քաղ'!X113+Արարատ!X113+Կոտայք!X113+Տավուշ!X113+լոռի!X113+Սյունիք!X113+Շիրակ!X113+Շենգավիթ!X113+Մալաթիա!X113+կենտրոն!X113+Գեղարք!X113+Էրեբունի!X113+Ավան!X113+Արմավիր!X113+Արագածոտն!X113+Արաբկիր!X113+Աջափնյակ!X113)</f>
        <v>0</v>
      </c>
      <c r="Y113" s="90">
        <f t="shared" si="15"/>
        <v>5</v>
      </c>
      <c r="Z113" s="88">
        <f>SUM(Հարավ.քաղ!Z113+Հյուսիս.քաղ!Z113+'Երևանի քաղ'!Z113+Արարատ!Z113+Կոտայք!Z113+Տավուշ!Z113+լոռի!Z113+Սյունիք!Z113+Շիրակ!Z113+Շենգավիթ!Z113+Մալաթիա!Z113+կենտրոն!Z113+Գեղարք!Z113+Էրեբունի!Z113+Ավան!Z113+Արմավիր!Z113+Արագածոտն!Z113+Արաբկիր!Z113+Աջափնյակ!Z113)</f>
        <v>2</v>
      </c>
    </row>
    <row r="114" spans="1:26" s="84" customFormat="1" ht="14.25">
      <c r="A114" s="45" t="s">
        <v>210</v>
      </c>
      <c r="B114" s="446" t="s">
        <v>211</v>
      </c>
      <c r="C114" s="447"/>
      <c r="D114" s="448"/>
      <c r="E114" s="90">
        <f t="shared" ref="E114:Z114" si="18">SUM(E115:E120)</f>
        <v>22</v>
      </c>
      <c r="F114" s="44">
        <f t="shared" si="18"/>
        <v>179</v>
      </c>
      <c r="G114" s="44">
        <f t="shared" si="18"/>
        <v>153</v>
      </c>
      <c r="H114" s="44">
        <f t="shared" si="18"/>
        <v>24</v>
      </c>
      <c r="I114" s="44">
        <f t="shared" si="18"/>
        <v>2</v>
      </c>
      <c r="J114" s="90">
        <f t="shared" si="12"/>
        <v>120</v>
      </c>
      <c r="K114" s="44">
        <f t="shared" si="18"/>
        <v>80</v>
      </c>
      <c r="L114" s="44">
        <f t="shared" si="18"/>
        <v>9</v>
      </c>
      <c r="M114" s="44">
        <f t="shared" si="18"/>
        <v>19</v>
      </c>
      <c r="N114" s="90">
        <f t="shared" si="13"/>
        <v>12</v>
      </c>
      <c r="O114" s="44">
        <f t="shared" si="18"/>
        <v>0</v>
      </c>
      <c r="P114" s="44">
        <f t="shared" si="18"/>
        <v>10</v>
      </c>
      <c r="Q114" s="44">
        <f t="shared" si="18"/>
        <v>2</v>
      </c>
      <c r="R114" s="44">
        <f t="shared" si="18"/>
        <v>4</v>
      </c>
      <c r="S114" s="90">
        <f t="shared" si="14"/>
        <v>124</v>
      </c>
      <c r="T114" s="44">
        <f t="shared" si="18"/>
        <v>9</v>
      </c>
      <c r="U114" s="44">
        <f t="shared" si="18"/>
        <v>86</v>
      </c>
      <c r="V114" s="44">
        <f t="shared" si="18"/>
        <v>15</v>
      </c>
      <c r="W114" s="44">
        <f t="shared" si="18"/>
        <v>0</v>
      </c>
      <c r="X114" s="44">
        <f t="shared" si="18"/>
        <v>1</v>
      </c>
      <c r="Y114" s="90">
        <f t="shared" si="15"/>
        <v>42</v>
      </c>
      <c r="Z114" s="44">
        <f t="shared" si="18"/>
        <v>18</v>
      </c>
    </row>
    <row r="115" spans="1:26" s="84" customFormat="1">
      <c r="A115" s="86" t="s">
        <v>212</v>
      </c>
      <c r="B115" s="677" t="s">
        <v>213</v>
      </c>
      <c r="C115" s="680"/>
      <c r="D115" s="681"/>
      <c r="E115" s="88">
        <f>SUM(Հարավ.քաղ!E115+Հյուսիս.քաղ!E115+'Երևանի քաղ'!E115+Արարատ!E115+Կոտայք!E115+Տավուշ!E115+լոռի!E115+Սյունիք!E115+Շիրակ!E115+Շենգավիթ!E115+Մալաթիա!E115+կենտրոն!E115+Գեղարք!E115+Էրեբունի!E115+Ավան!E115+Արմավիր!E115+Արագածոտն!E115+Արաբկիր!E115+Աջափնյակ!E115)</f>
        <v>0</v>
      </c>
      <c r="F115" s="88">
        <f>SUM(Հարավ.քաղ!F115+Հյուսիս.քաղ!F115+'Երևանի քաղ'!F115+Արարատ!F115+Կոտայք!F115+Տավուշ!F115+լոռի!F115+Սյունիք!F115+Շիրակ!F115+Շենգավիթ!F115+Մալաթիա!F115+կենտրոն!F115+Գեղարք!F115+Էրեբունի!F115+Ավան!F115+Արմավիր!F115+Արագածոտն!F115+Արաբկիր!F115+Աջափնյակ!F115)</f>
        <v>24</v>
      </c>
      <c r="G115" s="88">
        <f>SUM(Հարավ.քաղ!G115+Հյուսիս.քաղ!G115+'Երևանի քաղ'!G115+Արարատ!G115+Կոտայք!G115+Տավուշ!G115+լոռի!G115+Սյունիք!G115+Շիրակ!G115+Շենգավիթ!G115+Մալաթիա!G115+կենտրոն!G115+Գեղարք!G115+Էրեբունի!G115+Ավան!G115+Արմավիր!G115+Արագածոտն!G115+Արաբկիր!G115+Աջափնյակ!G115)</f>
        <v>22</v>
      </c>
      <c r="H115" s="88">
        <f>SUM(Հարավ.քաղ!H115+Հյուսիս.քաղ!H115+'Երևանի քաղ'!H115+Արարատ!H115+Կոտայք!H115+Տավուշ!H115+լոռի!H115+Սյունիք!H115+Շիրակ!H115+Շենգավիթ!H115+Մալաթիա!H115+կենտրոն!H115+Գեղարք!H115+Էրեբունի!H115+Ավան!H115+Արմավիր!H115+Արագածոտն!H115+Արաբկիր!H115+Աջափնյակ!H115)</f>
        <v>1</v>
      </c>
      <c r="I115" s="88">
        <f>SUM(Հարավ.քաղ!I115+Հյուսիս.քաղ!I115+'Երևանի քաղ'!I115+Արարատ!I115+Կոտայք!I115+Տավուշ!I115+լոռի!I115+Սյունիք!I115+Շիրակ!I115+Շենգավիթ!I115+Մալաթիա!I115+կենտրոն!I115+Գեղարք!I115+Էրեբունի!I115+Ավան!I115+Արմավիր!I115+Արագածոտն!I115+Արաբկիր!I115+Աջափնյակ!I115)</f>
        <v>1</v>
      </c>
      <c r="J115" s="90">
        <f t="shared" si="12"/>
        <v>19</v>
      </c>
      <c r="K115" s="88">
        <f>SUM(Հարավ.քաղ!K115+Հյուսիս.քաղ!K115+'Երևանի քաղ'!K115+Արարատ!K115+Կոտայք!K115+Տավուշ!K115+լոռի!K115+Սյունիք!K115+Շիրակ!K115+Շենգավիթ!K115+Մալաթիա!K115+կենտրոն!K115+Գեղարք!K115+Էրեբունի!K115+Ավան!K115+Արմավիր!K115+Արագածոտն!K115+Արաբկիր!K115+Աջափնյակ!K115)</f>
        <v>11</v>
      </c>
      <c r="L115" s="88">
        <f>SUM(Հարավ.քաղ!L115+Հյուսիս.քաղ!L115+'Երևանի քաղ'!L115+Արարատ!L115+Կոտայք!L115+Տավուշ!L115+լոռի!L115+Սյունիք!L115+Շիրակ!L115+Շենգավիթ!L115+Մալաթիա!L115+կենտրոն!L115+Գեղարք!L115+Էրեբունի!L115+Ավան!L115+Արմավիր!L115+Արագածոտն!L115+Արաբկիր!L115+Աջափնյակ!L115)</f>
        <v>2</v>
      </c>
      <c r="M115" s="88">
        <f>SUM(Հարավ.քաղ!M115+Հյուսիս.քաղ!M115+'Երևանի քաղ'!M115+Արարատ!M115+Կոտայք!M115+Տավուշ!M115+լոռի!M115+Սյունիք!M115+Շիրակ!M115+Շենգավիթ!M115+Մալաթիա!M115+կենտրոն!M115+Գեղարք!M115+Էրեբունի!M115+Ավան!M115+Արմավիր!M115+Արագածոտն!M115+Արաբկիր!M115+Աջափնյակ!M115)</f>
        <v>5</v>
      </c>
      <c r="N115" s="90">
        <f t="shared" si="13"/>
        <v>1</v>
      </c>
      <c r="O115" s="88">
        <f>SUM(Հարավ.քաղ!O115+Հյուսիս.քաղ!O115+'Երևանի քաղ'!O115+Արարատ!O115+Կոտայք!O115+Տավուշ!O115+լոռի!O115+Սյունիք!O115+Շիրակ!O115+Շենգավիթ!O115+Մալաթիա!O115+կենտրոն!O115+Գեղարք!O115+Էրեբունի!O115+Ավան!O115+Արմավիր!O115+Արագածոտն!O115+Արաբկիր!O115+Աջափնյակ!O115)</f>
        <v>0</v>
      </c>
      <c r="P115" s="88">
        <f>SUM(Հարավ.քաղ!P115+Հյուսիս.քաղ!P115+'Երևանի քաղ'!P115+Արարատ!P115+Կոտայք!P115+Տավուշ!P115+լոռի!P115+Սյունիք!P115+Շիրակ!P115+Շենգավիթ!P115+Մալաթիա!P115+կենտրոն!P115+Գեղարք!P115+Էրեբունի!P115+Ավան!P115+Արմավիր!P115+Արագածոտն!P115+Արաբկիր!P115+Աջափնյակ!P115)</f>
        <v>1</v>
      </c>
      <c r="Q115" s="88">
        <f>SUM(Հարավ.քաղ!Q115+Հյուսիս.քաղ!Q115+'Երևանի քաղ'!Q115+Արարատ!Q115+Կոտայք!Q115+Տավուշ!Q115+լոռի!Q115+Սյունիք!Q115+Շիրակ!Q115+Շենգավիթ!Q115+Մալաթիա!Q115+կենտրոն!Q115+Գեղարք!Q115+Էրեբունի!Q115+Ավան!Q115+Արմավիր!Q115+Արագածոտն!Q115+Արաբկիր!Q115+Աջափնյակ!Q115)</f>
        <v>0</v>
      </c>
      <c r="R115" s="88">
        <f>SUM(Հարավ.քաղ!R115+Հյուսիս.քաղ!R115+'Երևանի քաղ'!R115+Արարատ!R115+Կոտայք!R115+Տավուշ!R115+լոռի!R115+Սյունիք!R115+Շիրակ!R115+Շենգավիթ!R115+Մալաթիա!R115+կենտրոն!R115+Գեղարք!R115+Էրեբունի!R115+Ավան!R115+Արմավիր!R115+Արագածոտն!R115+Արաբկիր!R115+Աջափնյակ!R115)</f>
        <v>2</v>
      </c>
      <c r="S115" s="90">
        <f t="shared" si="14"/>
        <v>21</v>
      </c>
      <c r="T115" s="88">
        <f>SUM(Հարավ.քաղ!T115+Հյուսիս.քաղ!T115+'Երևանի քաղ'!T115+Արարատ!T115+Կոտայք!T115+Տավուշ!T115+լոռի!T115+Սյունիք!T115+Շիրակ!T115+Շենգավիթ!T115+Մալաթիա!T115+կենտրոն!T115+Գեղարք!T115+Էրեբունի!T115+Ավան!T115+Արմավիր!T115+Արագածոտն!T115+Արաբկիր!T115+Աջափնյակ!T115)</f>
        <v>0</v>
      </c>
      <c r="U115" s="88">
        <f>SUM(Հարավ.քաղ!U115+Հյուսիս.քաղ!U115+'Երևանի քաղ'!U115+Արարատ!U115+Կոտայք!U115+Տավուշ!U115+լոռի!U115+Սյունիք!U115+Շիրակ!U115+Շենգավիթ!U115+Մալաթիա!U115+կենտրոն!U115+Գեղարք!U115+Էրեբունի!U115+Ավան!U115+Արմավիր!U115+Արագածոտն!U115+Արաբկիր!U115+Աջափնյակ!U115)</f>
        <v>11</v>
      </c>
      <c r="V115" s="88">
        <f>SUM(Հարավ.քաղ!V115+Հյուսիս.քաղ!V115+'Երևանի քաղ'!V115+Արարատ!V115+Կոտայք!V115+Տավուշ!V115+լոռի!V115+Սյունիք!V115+Շիրակ!V115+Շենգավիթ!V115+Մալաթիա!V115+կենտրոն!V115+Գեղարք!V115+Էրեբունի!V115+Ավան!V115+Արմավիր!V115+Արագածոտն!V115+Արաբկիր!V115+Աջափնյակ!V115)</f>
        <v>4</v>
      </c>
      <c r="W115" s="88">
        <f>SUM(Հարավ.քաղ!W115+Հյուսիս.քաղ!W115+'Երևանի քաղ'!W115+Արարատ!W115+Կոտայք!W115+Տավուշ!W115+լոռի!W115+Սյունիք!W115+Շիրակ!W115+Շենգավիթ!W115+Մալաթիա!W115+կենտրոն!W115+Գեղարք!W115+Էրեբունի!W115+Ավան!W115+Արմավիր!W115+Արագածոտն!W115+Արաբկիր!W115+Աջափնյակ!W115)</f>
        <v>0</v>
      </c>
      <c r="X115" s="88">
        <f>SUM(Հարավ.քաղ!X115+Հյուսիս.քաղ!X115+'Երևանի քաղ'!X115+Արարատ!X115+Կոտայք!X115+Տավուշ!X115+լոռի!X115+Սյունիք!X115+Շիրակ!X115+Շենգավիթ!X115+Մալաթիա!X115+կենտրոն!X115+Գեղարք!X115+Էրեբունի!X115+Ավան!X115+Արմավիր!X115+Արագածոտն!X115+Արաբկիր!X115+Աջափնյակ!X115)</f>
        <v>0</v>
      </c>
      <c r="Y115" s="90">
        <f t="shared" si="15"/>
        <v>1</v>
      </c>
      <c r="Z115" s="88">
        <f>SUM(Հարավ.քաղ!Z115+Հյուսիս.քաղ!Z115+'Երևանի քաղ'!Z115+Արարատ!Z115+Կոտայք!Z115+Տավուշ!Z115+լոռի!Z115+Սյունիք!Z115+Շիրակ!Z115+Շենգավիթ!Z115+Մալաթիա!Z115+կենտրոն!Z115+Գեղարք!Z115+Էրեբունի!Z115+Ավան!Z115+Արմավիր!Z115+Արագածոտն!Z115+Արաբկիր!Z115+Աջափնյակ!Z115)</f>
        <v>0</v>
      </c>
    </row>
    <row r="116" spans="1:26" s="84" customFormat="1">
      <c r="A116" s="86" t="s">
        <v>214</v>
      </c>
      <c r="B116" s="677" t="s">
        <v>215</v>
      </c>
      <c r="C116" s="680"/>
      <c r="D116" s="681"/>
      <c r="E116" s="88">
        <f>SUM(Հարավ.քաղ!E116+Հյուսիս.քաղ!E116+'Երևանի քաղ'!E116+Արարատ!E116+Կոտայք!E116+Տավուշ!E116+լոռի!E116+Սյունիք!E116+Շիրակ!E116+Շենգավիթ!E116+Մալաթիա!E116+կենտրոն!E116+Գեղարք!E116+Էրեբունի!E116+Ավան!E116+Արմավիր!E116+Արագածոտն!E116+Արաբկիր!E116+Աջափնյակ!E116)</f>
        <v>1</v>
      </c>
      <c r="F116" s="88">
        <f>SUM(Հարավ.քաղ!F116+Հյուսիս.քաղ!F116+'Երևանի քաղ'!F116+Արարատ!F116+Կոտայք!F116+Տավուշ!F116+լոռի!F116+Սյունիք!F116+Շիրակ!F116+Շենգավիթ!F116+Մալաթիա!F116+կենտրոն!F116+Գեղարք!F116+Էրեբունի!F116+Ավան!F116+Արմավիր!F116+Արագածոտն!F116+Արաբկիր!F116+Աջափնյակ!F116)</f>
        <v>5</v>
      </c>
      <c r="G116" s="88">
        <f>SUM(Հարավ.քաղ!G116+Հյուսիս.քաղ!G116+'Երևանի քաղ'!G116+Արարատ!G116+Կոտայք!G116+Տավուշ!G116+լոռի!G116+Սյունիք!G116+Շիրակ!G116+Շենգավիթ!G116+Մալաթիա!G116+կենտրոն!G116+Գեղարք!G116+Էրեբունի!G116+Ավան!G116+Արմավիր!G116+Արագածոտն!G116+Արաբկիր!G116+Աջափնյակ!G116)</f>
        <v>5</v>
      </c>
      <c r="H116" s="88">
        <f>SUM(Հարավ.քաղ!H116+Հյուսիս.քաղ!H116+'Երևանի քաղ'!H116+Արարատ!H116+Կոտայք!H116+Տավուշ!H116+լոռի!H116+Սյունիք!H116+Շիրակ!H116+Շենգավիթ!H116+Մալաթիա!H116+կենտրոն!H116+Գեղարք!H116+Էրեբունի!H116+Ավան!H116+Արմավիր!H116+Արագածոտն!H116+Արաբկիր!H116+Աջափնյակ!H116)</f>
        <v>0</v>
      </c>
      <c r="I116" s="88">
        <f>SUM(Հարավ.քաղ!I116+Հյուսիս.քաղ!I116+'Երևանի քաղ'!I116+Արարատ!I116+Կոտայք!I116+Տավուշ!I116+լոռի!I116+Սյունիք!I116+Շիրակ!I116+Շենգավիթ!I116+Մալաթիա!I116+կենտրոն!I116+Գեղարք!I116+Էրեբունի!I116+Ավան!I116+Արմավիր!I116+Արագածոտն!I116+Արաբկիր!I116+Աջափնյակ!I116)</f>
        <v>0</v>
      </c>
      <c r="J116" s="90">
        <f t="shared" si="12"/>
        <v>5</v>
      </c>
      <c r="K116" s="88">
        <f>SUM(Հարավ.քաղ!K116+Հյուսիս.քաղ!K116+'Երևանի քաղ'!K116+Արարատ!K116+Կոտայք!K116+Տավուշ!K116+լոռի!K116+Սյունիք!K116+Շիրակ!K116+Շենգավիթ!K116+Մալաթիա!K116+կենտրոն!K116+Գեղարք!K116+Էրեբունի!K116+Ավան!K116+Արմավիր!K116+Արագածոտն!K116+Արաբկիր!K116+Աջափնյակ!K116)</f>
        <v>4</v>
      </c>
      <c r="L116" s="88">
        <f>SUM(Հարավ.քաղ!L116+Հյուսիս.քաղ!L116+'Երևանի քաղ'!L116+Արարատ!L116+Կոտայք!L116+Տավուշ!L116+լոռի!L116+Սյունիք!L116+Շիրակ!L116+Շենգավիթ!L116+Մալաթիա!L116+կենտրոն!L116+Գեղարք!L116+Էրեբունի!L116+Ավան!L116+Արմավիր!L116+Արագածոտն!L116+Արաբկիր!L116+Աջափնյակ!L116)</f>
        <v>1</v>
      </c>
      <c r="M116" s="88">
        <f>SUM(Հարավ.քաղ!M116+Հյուսիս.քաղ!M116+'Երևանի քաղ'!M116+Արարատ!M116+Կոտայք!M116+Տավուշ!M116+լոռի!M116+Սյունիք!M116+Շիրակ!M116+Շենգավիթ!M116+Մալաթիա!M116+կենտրոն!M116+Գեղարք!M116+Էրեբունի!M116+Ավան!M116+Արմավիր!M116+Արագածոտն!M116+Արաբկիր!M116+Աջափնյակ!M116)</f>
        <v>0</v>
      </c>
      <c r="N116" s="90">
        <f t="shared" si="13"/>
        <v>0</v>
      </c>
      <c r="O116" s="88">
        <f>SUM(Հարավ.քաղ!O116+Հյուսիս.քաղ!O116+'Երևանի քաղ'!O116+Արարատ!O116+Կոտայք!O116+Տավուշ!O116+լոռի!O116+Սյունիք!O116+Շիրակ!O116+Շենգավիթ!O116+Մալաթիա!O116+կենտրոն!O116+Գեղարք!O116+Էրեբունի!O116+Ավան!O116+Արմավիր!O116+Արագածոտն!O116+Արաբկիր!O116+Աջափնյակ!O116)</f>
        <v>0</v>
      </c>
      <c r="P116" s="88">
        <f>SUM(Հարավ.քաղ!P116+Հյուսիս.քաղ!P116+'Երևանի քաղ'!P116+Արարատ!P116+Կոտայք!P116+Տավուշ!P116+լոռի!P116+Սյունիք!P116+Շիրակ!P116+Շենգավիթ!P116+Մալաթիա!P116+կենտրոն!P116+Գեղարք!P116+Էրեբունի!P116+Ավան!P116+Արմավիր!P116+Արագածոտն!P116+Արաբկիր!P116+Աջափնյակ!P116)</f>
        <v>0</v>
      </c>
      <c r="Q116" s="88">
        <f>SUM(Հարավ.քաղ!Q116+Հյուսիս.քաղ!Q116+'Երևանի քաղ'!Q116+Արարատ!Q116+Կոտայք!Q116+Տավուշ!Q116+լոռի!Q116+Սյունիք!Q116+Շիրակ!Q116+Շենգավիթ!Q116+Մալաթիա!Q116+կենտրոն!Q116+Գեղարք!Q116+Էրեբունի!Q116+Ավան!Q116+Արմավիր!Q116+Արագածոտն!Q116+Արաբկիր!Q116+Աջափնյակ!Q116)</f>
        <v>0</v>
      </c>
      <c r="R116" s="88">
        <f>SUM(Հարավ.քաղ!R116+Հյուսիս.քաղ!R116+'Երևանի քաղ'!R116+Արարատ!R116+Կոտայք!R116+Տավուշ!R116+լոռի!R116+Սյունիք!R116+Շիրակ!R116+Շենգավիթ!R116+Մալաթիա!R116+կենտրոն!R116+Գեղարք!R116+Էրեբունի!R116+Ավան!R116+Արմավիր!R116+Արագածոտն!R116+Արաբկիր!R116+Աջափնյակ!R116)</f>
        <v>0</v>
      </c>
      <c r="S116" s="90">
        <f t="shared" si="14"/>
        <v>5</v>
      </c>
      <c r="T116" s="88">
        <f>SUM(Հարավ.քաղ!T116+Հյուսիս.քաղ!T116+'Երևանի քաղ'!T116+Արարատ!T116+Կոտայք!T116+Տավուշ!T116+լոռի!T116+Սյունիք!T116+Շիրակ!T116+Շենգավիթ!T116+Մալաթիա!T116+կենտրոն!T116+Գեղարք!T116+Էրեբունի!T116+Ավան!T116+Արմավիր!T116+Արագածոտն!T116+Արաբկիր!T116+Աջափնյակ!T116)</f>
        <v>0</v>
      </c>
      <c r="U116" s="88">
        <f>SUM(Հարավ.քաղ!U116+Հյուսիս.քաղ!U116+'Երևանի քաղ'!U116+Արարատ!U116+Կոտայք!U116+Տավուշ!U116+լոռի!U116+Սյունիք!U116+Շիրակ!U116+Շենգավիթ!U116+Մալաթիա!U116+կենտրոն!U116+Գեղարք!U116+Էրեբունի!U116+Ավան!U116+Արմավիր!U116+Արագածոտն!U116+Արաբկիր!U116+Աջափնյակ!U116)</f>
        <v>4</v>
      </c>
      <c r="V116" s="88">
        <f>SUM(Հարավ.քաղ!V116+Հյուսիս.քաղ!V116+'Երևանի քաղ'!V116+Արարատ!V116+Կոտայք!V116+Տավուշ!V116+լոռի!V116+Սյունիք!V116+Շիրակ!V116+Շենգավիթ!V116+Մալաթիա!V116+կենտրոն!V116+Գեղարք!V116+Էրեբունի!V116+Ավան!V116+Արմավիր!V116+Արագածոտն!V116+Արաբկիր!V116+Աջափնյակ!V116)</f>
        <v>1</v>
      </c>
      <c r="W116" s="88">
        <f>SUM(Հարավ.քաղ!W116+Հյուսիս.քաղ!W116+'Երևանի քաղ'!W116+Արարատ!W116+Կոտայք!W116+Տավուշ!W116+լոռի!W116+Սյունիք!W116+Շիրակ!W116+Շենգավիթ!W116+Մալաթիա!W116+կենտրոն!W116+Գեղարք!W116+Էրեբունի!W116+Ավան!W116+Արմավիր!W116+Արագածոտն!W116+Արաբկիր!W116+Աջափնյակ!W116)</f>
        <v>0</v>
      </c>
      <c r="X116" s="88">
        <f>SUM(Հարավ.քաղ!X116+Հյուսիս.քաղ!X116+'Երևանի քաղ'!X116+Արարատ!X116+Կոտայք!X116+Տավուշ!X116+լոռի!X116+Սյունիք!X116+Շիրակ!X116+Շենգավիթ!X116+Մալաթիա!X116+կենտրոն!X116+Գեղարք!X116+Էրեբունի!X116+Ավան!X116+Արմավիր!X116+Արագածոտն!X116+Արաբկիր!X116+Աջափնյակ!X116)</f>
        <v>0</v>
      </c>
      <c r="Y116" s="90">
        <f t="shared" si="15"/>
        <v>1</v>
      </c>
      <c r="Z116" s="88">
        <f>SUM(Հարավ.քաղ!Z116+Հյուսիս.քաղ!Z116+'Երևանի քաղ'!Z116+Արարատ!Z116+Կոտայք!Z116+Տավուշ!Z116+լոռի!Z116+Սյունիք!Z116+Շիրակ!Z116+Շենգավիթ!Z116+Մալաթիա!Z116+կենտրոն!Z116+Գեղարք!Z116+Էրեբունի!Z116+Ավան!Z116+Արմավիր!Z116+Արագածոտն!Z116+Արաբկիր!Z116+Աջափնյակ!Z116)</f>
        <v>0</v>
      </c>
    </row>
    <row r="117" spans="1:26" s="84" customFormat="1">
      <c r="A117" s="86" t="s">
        <v>216</v>
      </c>
      <c r="B117" s="677" t="s">
        <v>217</v>
      </c>
      <c r="C117" s="680"/>
      <c r="D117" s="681"/>
      <c r="E117" s="88">
        <f>SUM(Հարավ.քաղ!E117+Հյուսիս.քաղ!E117+'Երևանի քաղ'!E117+Արարատ!E117+Կոտայք!E117+Տավուշ!E117+լոռի!E117+Սյունիք!E117+Շիրակ!E117+Շենգավիթ!E117+Մալաթիա!E117+կենտրոն!E117+Գեղարք!E117+Էրեբունի!E117+Ավան!E117+Արմավիր!E117+Արագածոտն!E117+Արաբկիր!E117+Աջափնյակ!E117)</f>
        <v>0</v>
      </c>
      <c r="F117" s="88">
        <f>SUM(Հարավ.քաղ!F117+Հյուսիս.քաղ!F117+'Երևանի քաղ'!F117+Արարատ!F117+Կոտայք!F117+Տավուշ!F117+լոռի!F117+Սյունիք!F117+Շիրակ!F117+Շենգավիթ!F117+Մալաթիա!F117+կենտրոն!F117+Գեղարք!F117+Էրեբունի!F117+Ավան!F117+Արմավիր!F117+Արագածոտն!F117+Արաբկիր!F117+Աջափնյակ!F117)</f>
        <v>67</v>
      </c>
      <c r="G117" s="88">
        <f>SUM(Հարավ.քաղ!G117+Հյուսիս.քաղ!G117+'Երևանի քաղ'!G117+Արարատ!G117+Կոտայք!G117+Տավուշ!G117+լոռի!G117+Սյունիք!G117+Շիրակ!G117+Շենգավիթ!G117+Մալաթիա!G117+կենտրոն!G117+Գեղարք!G117+Էրեբունի!G117+Ավան!G117+Արմավիր!G117+Արագածոտն!G117+Արաբկիր!G117+Աջափնյակ!G117)</f>
        <v>57</v>
      </c>
      <c r="H117" s="88">
        <f>SUM(Հարավ.քաղ!H117+Հյուսիս.քաղ!H117+'Երևանի քաղ'!H117+Արարատ!H117+Կոտայք!H117+Տավուշ!H117+լոռի!H117+Սյունիք!H117+Շիրակ!H117+Շենգավիթ!H117+Մալաթիա!H117+կենտրոն!H117+Գեղարք!H117+Էրեբունի!H117+Ավան!H117+Արմավիր!H117+Արագածոտն!H117+Արաբկիր!H117+Աջափնյակ!H117)</f>
        <v>9</v>
      </c>
      <c r="I117" s="88">
        <f>SUM(Հարավ.քաղ!I117+Հյուսիս.քաղ!I117+'Երևանի քաղ'!I117+Արարատ!I117+Կոտայք!I117+Տավուշ!I117+լոռի!I117+Սյունիք!I117+Շիրակ!I117+Շենգավիթ!I117+Մալաթիա!I117+կենտրոն!I117+Գեղարք!I117+Էրեբունի!I117+Ավան!I117+Արմավիր!I117+Արագածոտն!I117+Արաբկիր!I117+Աջափնյակ!I117)</f>
        <v>1</v>
      </c>
      <c r="J117" s="90">
        <f t="shared" si="12"/>
        <v>43</v>
      </c>
      <c r="K117" s="88">
        <f>SUM(Հարավ.քաղ!K117+Հյուսիս.քաղ!K117+'Երևանի քաղ'!K117+Արարատ!K117+Կոտայք!K117+Տավուշ!K117+լոռի!K117+Սյունիք!K117+Շիրակ!K117+Շենգավիթ!K117+Մալաթիա!K117+կենտրոն!K117+Գեղարք!K117+Էրեբունի!K117+Ավան!K117+Արմավիր!K117+Արագածոտն!K117+Արաբկիր!K117+Աջափնյակ!K117)</f>
        <v>32</v>
      </c>
      <c r="L117" s="88">
        <f>SUM(Հարավ.քաղ!L117+Հյուսիս.քաղ!L117+'Երևանի քաղ'!L117+Արարատ!L117+Կոտայք!L117+Տավուշ!L117+լոռի!L117+Սյունիք!L117+Շիրակ!L117+Շենգավիթ!L117+Մալաթիա!L117+կենտրոն!L117+Գեղարք!L117+Էրեբունի!L117+Ավան!L117+Արմավիր!L117+Արագածոտն!L117+Արաբկիր!L117+Աջափնյակ!L117)</f>
        <v>2</v>
      </c>
      <c r="M117" s="88">
        <f>SUM(Հարավ.քաղ!M117+Հյուսիս.քաղ!M117+'Երևանի քաղ'!M117+Արարատ!M117+Կոտայք!M117+Տավուշ!M117+լոռի!M117+Սյունիք!M117+Շիրակ!M117+Շենգավիթ!M117+Մալաթիա!M117+կենտրոն!M117+Գեղարք!M117+Էրեբունի!M117+Ավան!M117+Արմավիր!M117+Արագածոտն!M117+Արաբկիր!M117+Աջափնյակ!M117)</f>
        <v>6</v>
      </c>
      <c r="N117" s="90">
        <f t="shared" si="13"/>
        <v>3</v>
      </c>
      <c r="O117" s="88">
        <f>SUM(Հարավ.քաղ!O117+Հյուսիս.քաղ!O117+'Երևանի քաղ'!O117+Արարատ!O117+Կոտայք!O117+Տավուշ!O117+լոռի!O117+Սյունիք!O117+Շիրակ!O117+Շենգավիթ!O117+Մալաթիա!O117+կենտրոն!O117+Գեղարք!O117+Էրեբունի!O117+Ավան!O117+Արմավիր!O117+Արագածոտն!O117+Արաբկիր!O117+Աջափնյակ!O117)</f>
        <v>0</v>
      </c>
      <c r="P117" s="88">
        <f>SUM(Հարավ.քաղ!P117+Հյուսիս.քաղ!P117+'Երևանի քաղ'!P117+Արարատ!P117+Կոտայք!P117+Տավուշ!P117+լոռի!P117+Սյունիք!P117+Շիրակ!P117+Շենգավիթ!P117+Մալաթիա!P117+կենտրոն!P117+Գեղարք!P117+Էրեբունի!P117+Ավան!P117+Արմավիր!P117+Արագածոտն!P117+Արաբկիր!P117+Աջափնյակ!P117)</f>
        <v>2</v>
      </c>
      <c r="Q117" s="88">
        <f>SUM(Հարավ.քաղ!Q117+Հյուսիս.քաղ!Q117+'Երևանի քաղ'!Q117+Արարատ!Q117+Կոտայք!Q117+Տավուշ!Q117+լոռի!Q117+Սյունիք!Q117+Շիրակ!Q117+Շենգավիթ!Q117+Մալաթիա!Q117+կենտրոն!Q117+Գեղարք!Q117+Էրեբունի!Q117+Ավան!Q117+Արմավիր!Q117+Արագածոտն!Q117+Արաբկիր!Q117+Աջափնյակ!Q117)</f>
        <v>1</v>
      </c>
      <c r="R117" s="88">
        <f>SUM(Հարավ.քաղ!R117+Հյուսիս.քաղ!R117+'Երևանի քաղ'!R117+Արարատ!R117+Կոտայք!R117+Տավուշ!R117+լոռի!R117+Սյունիք!R117+Շիրակ!R117+Շենգավիթ!R117+Մալաթիա!R117+կենտրոն!R117+Գեղարք!R117+Էրեբունի!R117+Ավան!R117+Արմավիր!R117+Արագածոտն!R117+Արաբկիր!R117+Աջափնյակ!R117)</f>
        <v>2</v>
      </c>
      <c r="S117" s="90">
        <f t="shared" si="14"/>
        <v>45</v>
      </c>
      <c r="T117" s="88">
        <f>SUM(Հարավ.քաղ!T117+Հյուսիս.քաղ!T117+'Երևանի քաղ'!T117+Արարատ!T117+Կոտայք!T117+Տավուշ!T117+լոռի!T117+Սյունիք!T117+Շիրակ!T117+Շենգավիթ!T117+Մալաթիա!T117+կենտրոն!T117+Գեղարք!T117+Էրեբունի!T117+Ավան!T117+Արմավիր!T117+Արագածոտն!T117+Արաբկիր!T117+Աջափնյակ!T117)</f>
        <v>0</v>
      </c>
      <c r="U117" s="88">
        <f>SUM(Հարավ.քաղ!U117+Հյուսիս.քաղ!U117+'Երևանի քաղ'!U117+Արարատ!U117+Կոտայք!U117+Տավուշ!U117+լոռի!U117+Սյունիք!U117+Շիրակ!U117+Շենգավիթ!U117+Մալաթիա!U117+կենտրոն!U117+Գեղարք!U117+Էրեբունի!U117+Ավան!U117+Արմավիր!U117+Արագածոտն!U117+Արաբկիր!U117+Աջափնյակ!U117)</f>
        <v>31</v>
      </c>
      <c r="V117" s="88">
        <f>SUM(Հարավ.քաղ!V117+Հյուսիս.քաղ!V117+'Երևանի քաղ'!V117+Արարատ!V117+Կոտայք!V117+Տավուշ!V117+լոռի!V117+Սյունիք!V117+Շիրակ!V117+Շենգավիթ!V117+Մալաթիա!V117+կենտրոն!V117+Գեղարք!V117+Էրեբունի!V117+Ավան!V117+Արմավիր!V117+Արագածոտն!V117+Արաբկիր!V117+Աջափնյակ!V117)</f>
        <v>2</v>
      </c>
      <c r="W117" s="88">
        <f>SUM(Հարավ.քաղ!W117+Հյուսիս.քաղ!W117+'Երևանի քաղ'!W117+Արարատ!W117+Կոտայք!W117+Տավուշ!W117+լոռի!W117+Սյունիք!W117+Շիրակ!W117+Շենգավիթ!W117+Մալաթիա!W117+կենտրոն!W117+Գեղարք!W117+Էրեբունի!W117+Ավան!W117+Արմավիր!W117+Արագածոտն!W117+Արաբկիր!W117+Աջափնյակ!W117)</f>
        <v>0</v>
      </c>
      <c r="X117" s="88">
        <f>SUM(Հարավ.քաղ!X117+Հյուսիս.քաղ!X117+'Երևանի քաղ'!X117+Արարատ!X117+Կոտայք!X117+Տավուշ!X117+լոռի!X117+Սյունիք!X117+Շիրակ!X117+Շենգավիթ!X117+Մալաթիա!X117+կենտրոն!X117+Գեղարք!X117+Էրեբունի!X117+Ավան!X117+Արմավիր!X117+Արագածոտն!X117+Արաբկիր!X117+Աջափնյակ!X117)</f>
        <v>0</v>
      </c>
      <c r="Y117" s="90">
        <f t="shared" si="15"/>
        <v>12</v>
      </c>
      <c r="Z117" s="88">
        <f>SUM(Հարավ.քաղ!Z117+Հյուսիս.քաղ!Z117+'Երևանի քաղ'!Z117+Արարատ!Z117+Կոտայք!Z117+Տավուշ!Z117+լոռի!Z117+Սյունիք!Z117+Շիրակ!Z117+Շենգավիթ!Z117+Մալաթիա!Z117+կենտրոն!Z117+Գեղարք!Z117+Էրեբունի!Z117+Ավան!Z117+Արմավիր!Z117+Արագածոտն!Z117+Արաբկիր!Z117+Աջափնյակ!Z117)</f>
        <v>1</v>
      </c>
    </row>
    <row r="118" spans="1:26" s="84" customFormat="1">
      <c r="A118" s="86" t="s">
        <v>218</v>
      </c>
      <c r="B118" s="677" t="s">
        <v>219</v>
      </c>
      <c r="C118" s="680"/>
      <c r="D118" s="681"/>
      <c r="E118" s="88">
        <f>SUM(Հարավ.քաղ!E118+Հյուսիս.քաղ!E118+'Երևանի քաղ'!E118+Արարատ!E118+Կոտայք!E118+Տավուշ!E118+լոռի!E118+Սյունիք!E118+Շիրակ!E118+Շենգավիթ!E118+Մալաթիա!E118+կենտրոն!E118+Գեղարք!E118+Էրեբունի!E118+Ավան!E118+Արմավիր!E118+Արագածոտն!E118+Արաբկիր!E118+Աջափնյակ!E118)</f>
        <v>0</v>
      </c>
      <c r="F118" s="88">
        <f>SUM(Հարավ.քաղ!F118+Հյուսիս.քաղ!F118+'Երևանի քաղ'!F118+Արարատ!F118+Կոտայք!F118+Տավուշ!F118+լոռի!F118+Սյունիք!F118+Շիրակ!F118+Շենգավիթ!F118+Մալաթիա!F118+կենտրոն!F118+Գեղարք!F118+Էրեբունի!F118+Ավան!F118+Արմավիր!F118+Արագածոտն!F118+Արաբկիր!F118+Աջափնյակ!F118)</f>
        <v>17</v>
      </c>
      <c r="G118" s="88">
        <f>SUM(Հարավ.քաղ!G118+Հյուսիս.քաղ!G118+'Երևանի քաղ'!G118+Արարատ!G118+Կոտայք!G118+Տավուշ!G118+լոռի!G118+Սյունիք!G118+Շիրակ!G118+Շենգավիթ!G118+Մալաթիա!G118+կենտրոն!G118+Գեղարք!G118+Էրեբունի!G118+Ավան!G118+Արմավիր!G118+Արագածոտն!G118+Արաբկիր!G118+Աջափնյակ!G118)</f>
        <v>15</v>
      </c>
      <c r="H118" s="88">
        <f>SUM(Հարավ.քաղ!H118+Հյուսիս.քաղ!H118+'Երևանի քաղ'!H118+Արարատ!H118+Կոտայք!H118+Տավուշ!H118+լոռի!H118+Սյունիք!H118+Շիրակ!H118+Շենգավիթ!H118+Մալաթիա!H118+կենտրոն!H118+Գեղարք!H118+Էրեբունի!H118+Ավան!H118+Արմավիր!H118+Արագածոտն!H118+Արաբկիր!H118+Աջափնյակ!H118)</f>
        <v>2</v>
      </c>
      <c r="I118" s="88">
        <f>SUM(Հարավ.քաղ!I118+Հյուսիս.քաղ!I118+'Երևանի քաղ'!I118+Արարատ!I118+Կոտայք!I118+Տավուշ!I118+լոռի!I118+Սյունիք!I118+Շիրակ!I118+Շենգավիթ!I118+Մալաթիա!I118+կենտրոն!I118+Գեղարք!I118+Էրեբունի!I118+Ավան!I118+Արմավիր!I118+Արագածոտն!I118+Արաբկիր!I118+Աջափնյակ!I118)</f>
        <v>0</v>
      </c>
      <c r="J118" s="90">
        <f t="shared" si="12"/>
        <v>11</v>
      </c>
      <c r="K118" s="88">
        <f>SUM(Հարավ.քաղ!K118+Հյուսիս.քաղ!K118+'Երևանի քաղ'!K118+Արարատ!K118+Կոտայք!K118+Տավուշ!K118+լոռի!K118+Սյունիք!K118+Շիրակ!K118+Շենգավիթ!K118+Մալաթիա!K118+կենտրոն!K118+Գեղարք!K118+Էրեբունի!K118+Ավան!K118+Արմավիր!K118+Արագածոտն!K118+Արաբկիր!K118+Աջափնյակ!K118)</f>
        <v>9</v>
      </c>
      <c r="L118" s="88">
        <f>SUM(Հարավ.քաղ!L118+Հյուսիս.քաղ!L118+'Երևանի քաղ'!L118+Արարատ!L118+Կոտայք!L118+Տավուշ!L118+լոռի!L118+Սյունիք!L118+Շիրակ!L118+Շենգավիթ!L118+Մալաթիա!L118+կենտրոն!L118+Գեղարք!L118+Էրեբունի!L118+Ավան!L118+Արմավիր!L118+Արագածոտն!L118+Արաբկիր!L118+Աջափնյակ!L118)</f>
        <v>0</v>
      </c>
      <c r="M118" s="88">
        <f>SUM(Հարավ.քաղ!M118+Հյուսիս.քաղ!M118+'Երևանի քաղ'!M118+Արարատ!M118+Կոտայք!M118+Տավուշ!M118+լոռի!M118+Սյունիք!M118+Շիրակ!M118+Շենգավիթ!M118+Մալաթիա!M118+կենտրոն!M118+Գեղարք!M118+Էրեբունի!M118+Ավան!M118+Արմավիր!M118+Արագածոտն!M118+Արաբկիր!M118+Աջափնյակ!M118)</f>
        <v>1</v>
      </c>
      <c r="N118" s="90">
        <f t="shared" si="13"/>
        <v>1</v>
      </c>
      <c r="O118" s="88">
        <f>SUM(Հարավ.քաղ!O118+Հյուսիս.քաղ!O118+'Երևանի քաղ'!O118+Արարատ!O118+Կոտայք!O118+Տավուշ!O118+լոռի!O118+Սյունիք!O118+Շիրակ!O118+Շենգավիթ!O118+Մալաթիա!O118+կենտրոն!O118+Գեղարք!O118+Էրեբունի!O118+Ավան!O118+Արմավիր!O118+Արագածոտն!O118+Արաբկիր!O118+Աջափնյակ!O118)</f>
        <v>0</v>
      </c>
      <c r="P118" s="88">
        <f>SUM(Հարավ.քաղ!P118+Հյուսիս.քաղ!P118+'Երևանի քաղ'!P118+Արարատ!P118+Կոտայք!P118+Տավուշ!P118+լոռի!P118+Սյունիք!P118+Շիրակ!P118+Շենգավիթ!P118+Մալաթիա!P118+կենտրոն!P118+Գեղարք!P118+Էրեբունի!P118+Ավան!P118+Արմավիր!P118+Արագածոտն!P118+Արաբկիր!P118+Աջափնյակ!P118)</f>
        <v>1</v>
      </c>
      <c r="Q118" s="88">
        <f>SUM(Հարավ.քաղ!Q118+Հյուսիս.քաղ!Q118+'Երևանի քաղ'!Q118+Արարատ!Q118+Կոտայք!Q118+Տավուշ!Q118+լոռի!Q118+Սյունիք!Q118+Շիրակ!Q118+Շենգավիթ!Q118+Մալաթիա!Q118+կենտրոն!Q118+Գեղարք!Q118+Էրեբունի!Q118+Ավան!Q118+Արմավիր!Q118+Արագածոտն!Q118+Արաբկիր!Q118+Աջափնյակ!Q118)</f>
        <v>0</v>
      </c>
      <c r="R118" s="88">
        <f>SUM(Հարավ.քաղ!R118+Հյուսիս.քաղ!R118+'Երևանի քաղ'!R118+Արարատ!R118+Կոտայք!R118+Տավուշ!R118+լոռի!R118+Սյունիք!R118+Շիրակ!R118+Շենգավիթ!R118+Մալաթիա!R118+կենտրոն!R118+Գեղարք!R118+Էրեբունի!R118+Ավան!R118+Արմավիր!R118+Արագածոտն!R118+Արաբկիր!R118+Աջափնյակ!R118)</f>
        <v>0</v>
      </c>
      <c r="S118" s="90">
        <f t="shared" si="14"/>
        <v>11</v>
      </c>
      <c r="T118" s="88">
        <f>SUM(Հարավ.քաղ!T118+Հյուսիս.քաղ!T118+'Երևանի քաղ'!T118+Արարատ!T118+Կոտայք!T118+Տավուշ!T118+լոռի!T118+Սյունիք!T118+Շիրակ!T118+Շենգավիթ!T118+Մալաթիա!T118+կենտրոն!T118+Գեղարք!T118+Էրեբունի!T118+Ավան!T118+Արմավիր!T118+Արագածոտն!T118+Արաբկիր!T118+Աջափնյակ!T118)</f>
        <v>0</v>
      </c>
      <c r="U118" s="88">
        <f>SUM(Հարավ.քաղ!U118+Հյուսիս.քաղ!U118+'Երևանի քաղ'!U118+Արարատ!U118+Կոտայք!U118+Տավուշ!U118+լոռի!U118+Սյունիք!U118+Շիրակ!U118+Շենգավիթ!U118+Մալաթիա!U118+կենտրոն!U118+Գեղարք!U118+Էրեբունի!U118+Ավան!U118+Արմավիր!U118+Արագածոտն!U118+Արաբկիր!U118+Աջափնյակ!U118)</f>
        <v>10</v>
      </c>
      <c r="V118" s="88">
        <f>SUM(Հարավ.քաղ!V118+Հյուսիս.քաղ!V118+'Երևանի քաղ'!V118+Արարատ!V118+Կոտայք!V118+Տավուշ!V118+լոռի!V118+Սյունիք!V118+Շիրակ!V118+Շենգավիթ!V118+Մալաթիա!V118+կենտրոն!V118+Գեղարք!V118+Էրեբունի!V118+Ավան!V118+Արմավիր!V118+Արագածոտն!V118+Արաբկիր!V118+Աջափնյակ!V118)</f>
        <v>1</v>
      </c>
      <c r="W118" s="88">
        <f>SUM(Հարավ.քաղ!W118+Հյուսիս.քաղ!W118+'Երևանի քաղ'!W118+Արարատ!W118+Կոտայք!W118+Տավուշ!W118+լոռի!W118+Սյունիք!W118+Շիրակ!W118+Շենգավիթ!W118+Մալաթիա!W118+կենտրոն!W118+Գեղարք!W118+Էրեբունի!W118+Ավան!W118+Արմավիր!W118+Արագածոտն!W118+Արաբկիր!W118+Աջափնյակ!W118)</f>
        <v>0</v>
      </c>
      <c r="X118" s="88">
        <f>SUM(Հարավ.քաղ!X118+Հյուսիս.քաղ!X118+'Երևանի քաղ'!X118+Արարատ!X118+Կոտայք!X118+Տավուշ!X118+լոռի!X118+Սյունիք!X118+Շիրակ!X118+Շենգավիթ!X118+Մալաթիա!X118+կենտրոն!X118+Գեղարք!X118+Էրեբունի!X118+Ավան!X118+Արմավիր!X118+Արագածոտն!X118+Արաբկիր!X118+Աջափնյակ!X118)</f>
        <v>0</v>
      </c>
      <c r="Y118" s="90">
        <f t="shared" si="15"/>
        <v>4</v>
      </c>
      <c r="Z118" s="88">
        <f>SUM(Հարավ.քաղ!Z118+Հյուսիս.քաղ!Z118+'Երևանի քաղ'!Z118+Արարատ!Z118+Կոտայք!Z118+Տավուշ!Z118+լոռի!Z118+Սյունիք!Z118+Շիրակ!Z118+Շենգավիթ!Z118+Մալաթիա!Z118+կենտրոն!Z118+Գեղարք!Z118+Էրեբունի!Z118+Ավան!Z118+Արմավիր!Z118+Արագածոտն!Z118+Արաբկիր!Z118+Աջափնյակ!Z118)</f>
        <v>0</v>
      </c>
    </row>
    <row r="119" spans="1:26" s="84" customFormat="1">
      <c r="A119" s="86" t="s">
        <v>220</v>
      </c>
      <c r="B119" s="677" t="s">
        <v>221</v>
      </c>
      <c r="C119" s="680"/>
      <c r="D119" s="681"/>
      <c r="E119" s="88">
        <f>SUM(Հարավ.քաղ!E119+Հյուսիս.քաղ!E119+'Երևանի քաղ'!E119+Արարատ!E119+Կոտայք!E119+Տավուշ!E119+լոռի!E119+Սյունիք!E119+Շիրակ!E119+Շենգավիթ!E119+Մալաթիա!E119+կենտրոն!E119+Գեղարք!E119+Էրեբունի!E119+Ավան!E119+Արմավիր!E119+Արագածոտն!E119+Արաբկիր!E119+Աջափնյակ!E119)</f>
        <v>0</v>
      </c>
      <c r="F119" s="88">
        <f>SUM(Հարավ.քաղ!F119+Հյուսիս.քաղ!F119+'Երևանի քաղ'!F119+Արարատ!F119+Կոտայք!F119+Տավուշ!F119+լոռի!F119+Սյունիք!F119+Շիրակ!F119+Շենգավիթ!F119+Մալաթիա!F119+կենտրոն!F119+Գեղարք!F119+Էրեբունի!F119+Ավան!F119+Արմավիր!F119+Արագածոտն!F119+Արաբկիր!F119+Աջափնյակ!F119)</f>
        <v>9</v>
      </c>
      <c r="G119" s="88">
        <f>SUM(Հարավ.քաղ!G119+Հյուսիս.քաղ!G119+'Երևանի քաղ'!G119+Արարատ!G119+Կոտայք!G119+Տավուշ!G119+լոռի!G119+Սյունիք!G119+Շիրակ!G119+Շենգավիթ!G119+Մալաթիա!G119+կենտրոն!G119+Գեղարք!G119+Էրեբունի!G119+Ավան!G119+Արմավիր!G119+Արագածոտն!G119+Արաբկիր!G119+Աջափնյակ!G119)</f>
        <v>9</v>
      </c>
      <c r="H119" s="88">
        <f>SUM(Հարավ.քաղ!H119+Հյուսիս.քաղ!H119+'Երևանի քաղ'!H119+Արարատ!H119+Կոտայք!H119+Տավուշ!H119+լոռի!H119+Սյունիք!H119+Շիրակ!H119+Շենգավիթ!H119+Մալաթիա!H119+կենտրոն!H119+Գեղարք!H119+Էրեբունի!H119+Ավան!H119+Արմավիր!H119+Արագածոտն!H119+Արաբկիր!H119+Աջափնյակ!H119)</f>
        <v>0</v>
      </c>
      <c r="I119" s="88">
        <f>SUM(Հարավ.քաղ!I119+Հյուսիս.քաղ!I119+'Երևանի քաղ'!I119+Արարատ!I119+Կոտայք!I119+Տավուշ!I119+լոռի!I119+Սյունիք!I119+Շիրակ!I119+Շենգավիթ!I119+Մալաթիա!I119+կենտրոն!I119+Գեղարք!I119+Էրեբունի!I119+Ավան!I119+Արմավիր!I119+Արագածոտն!I119+Արաբկիր!I119+Աջափնյակ!I119)</f>
        <v>0</v>
      </c>
      <c r="J119" s="90">
        <f t="shared" si="12"/>
        <v>8</v>
      </c>
      <c r="K119" s="88">
        <f>SUM(Հարավ.քաղ!K119+Հյուսիս.քաղ!K119+'Երևանի քաղ'!K119+Արարատ!K119+Կոտայք!K119+Տավուշ!K119+լոռի!K119+Սյունիք!K119+Շիրակ!K119+Շենգավիթ!K119+Մալաթիա!K119+կենտրոն!K119+Գեղարք!K119+Էրեբունի!K119+Ավան!K119+Արմավիր!K119+Արագածոտն!K119+Արաբկիր!K119+Աջափնյակ!K119)</f>
        <v>5</v>
      </c>
      <c r="L119" s="88">
        <f>SUM(Հարավ.քաղ!L119+Հյուսիս.քաղ!L119+'Երևանի քաղ'!L119+Արարատ!L119+Կոտայք!L119+Տավուշ!L119+լոռի!L119+Սյունիք!L119+Շիրակ!L119+Շենգավիթ!L119+Մալաթիա!L119+կենտրոն!L119+Գեղարք!L119+Էրեբունի!L119+Ավան!L119+Արմավիր!L119+Արագածոտն!L119+Արաբկիր!L119+Աջափնյակ!L119)</f>
        <v>1</v>
      </c>
      <c r="M119" s="88">
        <f>SUM(Հարավ.քաղ!M119+Հյուսիս.քաղ!M119+'Երևանի քաղ'!M119+Արարատ!M119+Կոտայք!M119+Տավուշ!M119+լոռի!M119+Սյունիք!M119+Շիրակ!M119+Շենգավիթ!M119+Մալաթիա!M119+կենտրոն!M119+Գեղարք!M119+Էրեբունի!M119+Ավան!M119+Արմավիր!M119+Արագածոտն!M119+Արաբկիր!M119+Աջափնյակ!M119)</f>
        <v>2</v>
      </c>
      <c r="N119" s="90">
        <f t="shared" si="13"/>
        <v>0</v>
      </c>
      <c r="O119" s="88">
        <f>SUM(Հարավ.քաղ!O119+Հյուսիս.քաղ!O119+'Երևանի քաղ'!O119+Արարատ!O119+Կոտայք!O119+Տավուշ!O119+լոռի!O119+Սյունիք!O119+Շիրակ!O119+Շենգավիթ!O119+Մալաթիա!O119+կենտրոն!O119+Գեղարք!O119+Էրեբունի!O119+Ավան!O119+Արմավիր!O119+Արագածոտն!O119+Արաբկիր!O119+Աջափնյակ!O119)</f>
        <v>0</v>
      </c>
      <c r="P119" s="88">
        <f>SUM(Հարավ.քաղ!P119+Հյուսիս.քաղ!P119+'Երևանի քաղ'!P119+Արարատ!P119+Կոտայք!P119+Տավուշ!P119+լոռի!P119+Սյունիք!P119+Շիրակ!P119+Շենգավիթ!P119+Մալաթիա!P119+կենտրոն!P119+Գեղարք!P119+Էրեբունի!P119+Ավան!P119+Արմավիր!P119+Արագածոտն!P119+Արաբկիր!P119+Աջափնյակ!P119)</f>
        <v>0</v>
      </c>
      <c r="Q119" s="88">
        <f>SUM(Հարավ.քաղ!Q119+Հյուսիս.քաղ!Q119+'Երևանի քաղ'!Q119+Արարատ!Q119+Կոտայք!Q119+Տավուշ!Q119+լոռի!Q119+Սյունիք!Q119+Շիրակ!Q119+Շենգավիթ!Q119+Մալաթիա!Q119+կենտրոն!Q119+Գեղարք!Q119+Էրեբունի!Q119+Ավան!Q119+Արմավիր!Q119+Արագածոտն!Q119+Արաբկիր!Q119+Աջափնյակ!Q119)</f>
        <v>0</v>
      </c>
      <c r="R119" s="88">
        <f>SUM(Հարավ.քաղ!R119+Հյուսիս.քաղ!R119+'Երևանի քաղ'!R119+Արարատ!R119+Կոտայք!R119+Տավուշ!R119+լոռի!R119+Սյունիք!R119+Շիրակ!R119+Շենգավիթ!R119+Մալաթիա!R119+կենտրոն!R119+Գեղարք!R119+Էրեբունի!R119+Ավան!R119+Արմավիր!R119+Արագածոտն!R119+Արաբկիր!R119+Աջափնյակ!R119)</f>
        <v>0</v>
      </c>
      <c r="S119" s="90">
        <f t="shared" si="14"/>
        <v>8</v>
      </c>
      <c r="T119" s="88">
        <f>SUM(Հարավ.քաղ!T119+Հյուսիս.քաղ!T119+'Երևանի քաղ'!T119+Արարատ!T119+Կոտայք!T119+Տավուշ!T119+լոռի!T119+Սյունիք!T119+Շիրակ!T119+Շենգավիթ!T119+Մալաթիա!T119+կենտրոն!T119+Գեղարք!T119+Էրեբունի!T119+Ավան!T119+Արմավիր!T119+Արագածոտն!T119+Արաբկիր!T119+Աջափնյակ!T119)</f>
        <v>0</v>
      </c>
      <c r="U119" s="88">
        <f>SUM(Հարավ.քաղ!U119+Հյուսիս.քաղ!U119+'Երևանի քաղ'!U119+Արարատ!U119+Կոտայք!U119+Տավուշ!U119+լոռի!U119+Սյունիք!U119+Շիրակ!U119+Շենգավիթ!U119+Մալաթիա!U119+կենտրոն!U119+Գեղարք!U119+Էրեբունի!U119+Ավան!U119+Արմավիր!U119+Արագածոտն!U119+Արաբկիր!U119+Աջափնյակ!U119)</f>
        <v>6</v>
      </c>
      <c r="V119" s="88">
        <f>SUM(Հարավ.քաղ!V119+Հյուսիս.քաղ!V119+'Երևանի քաղ'!V119+Արարատ!V119+Կոտայք!V119+Տավուշ!V119+լոռի!V119+Սյունիք!V119+Շիրակ!V119+Շենգավիթ!V119+Մալաթիա!V119+կենտրոն!V119+Գեղարք!V119+Էրեբունի!V119+Ավան!V119+Արմավիր!V119+Արագածոտն!V119+Արաբկիր!V119+Աջափնյակ!V119)</f>
        <v>3</v>
      </c>
      <c r="W119" s="88">
        <f>SUM(Հարավ.քաղ!W119+Հյուսիս.քաղ!W119+'Երևանի քաղ'!W119+Արարատ!W119+Կոտայք!W119+Տավուշ!W119+լոռի!W119+Սյունիք!W119+Շիրակ!W119+Շենգավիթ!W119+Մալաթիա!W119+կենտրոն!W119+Գեղարք!W119+Էրեբունի!W119+Ավան!W119+Արմավիր!W119+Արագածոտն!W119+Արաբկիր!W119+Աջափնյակ!W119)</f>
        <v>0</v>
      </c>
      <c r="X119" s="88">
        <f>SUM(Հարավ.քաղ!X119+Հյուսիս.քաղ!X119+'Երևանի քաղ'!X119+Արարատ!X119+Կոտայք!X119+Տավուշ!X119+լոռի!X119+Սյունիք!X119+Շիրակ!X119+Շենգավիթ!X119+Մալաթիա!X119+կենտրոն!X119+Գեղարք!X119+Էրեբունի!X119+Ավան!X119+Արմավիր!X119+Արագածոտն!X119+Արաբկիր!X119+Աջափնյակ!X119)</f>
        <v>1</v>
      </c>
      <c r="Y119" s="90">
        <f t="shared" si="15"/>
        <v>1</v>
      </c>
      <c r="Z119" s="88">
        <f>SUM(Հարավ.քաղ!Z119+Հյուսիս.քաղ!Z119+'Երևանի քաղ'!Z119+Արարատ!Z119+Կոտայք!Z119+Տավուշ!Z119+լոռի!Z119+Սյունիք!Z119+Շիրակ!Z119+Շենգավիթ!Z119+Մալաթիա!Z119+կենտրոն!Z119+Գեղարք!Z119+Էրեբունի!Z119+Ավան!Z119+Արմավիր!Z119+Արագածոտն!Z119+Արաբկիր!Z119+Աջափնյակ!Z119)</f>
        <v>0</v>
      </c>
    </row>
    <row r="120" spans="1:26" s="84" customFormat="1">
      <c r="A120" s="86" t="s">
        <v>222</v>
      </c>
      <c r="B120" s="665" t="s">
        <v>63</v>
      </c>
      <c r="C120" s="666"/>
      <c r="D120" s="667"/>
      <c r="E120" s="88">
        <f>SUM(Հարավ.քաղ!E120+Հյուսիս.քաղ!E120+'Երևանի քաղ'!E120+Արարատ!E120+Կոտայք!E120+Տավուշ!E120+լոռի!E120+Սյունիք!E120+Շիրակ!E120+Շենգավիթ!E120+Մալաթիա!E120+կենտրոն!E120+Գեղարք!E120+Էրեբունի!E120+Ավան!E120+Արմավիր!E120+Արագածոտն!E120+Արաբկիր!E120+Աջափնյակ!E120)</f>
        <v>21</v>
      </c>
      <c r="F120" s="88">
        <f>SUM(Հարավ.քաղ!F120+Հյուսիս.քաղ!F120+'Երևանի քաղ'!F120+Արարատ!F120+Կոտայք!F120+Տավուշ!F120+լոռի!F120+Սյունիք!F120+Շիրակ!F120+Շենգավիթ!F120+Մալաթիա!F120+կենտրոն!F120+Գեղարք!F120+Էրեբունի!F120+Ավան!F120+Արմավիր!F120+Արագածոտն!F120+Արաբկիր!F120+Աջափնյակ!F120)</f>
        <v>57</v>
      </c>
      <c r="G120" s="88">
        <f>SUM(Հարավ.քաղ!G120+Հյուսիս.քաղ!G120+'Երևանի քաղ'!G120+Արարատ!G120+Կոտայք!G120+Տավուշ!G120+լոռի!G120+Սյունիք!G120+Շիրակ!G120+Շենգավիթ!G120+Մալաթիա!G120+կենտրոն!G120+Գեղարք!G120+Էրեբունի!G120+Ավան!G120+Արմավիր!G120+Արագածոտն!G120+Արաբկիր!G120+Աջափնյակ!G120)</f>
        <v>45</v>
      </c>
      <c r="H120" s="88">
        <f>SUM(Հարավ.քաղ!H120+Հյուսիս.քաղ!H120+'Երևանի քաղ'!H120+Արարատ!H120+Կոտայք!H120+Տավուշ!H120+լոռի!H120+Սյունիք!H120+Շիրակ!H120+Շենգավիթ!H120+Մալաթիա!H120+կենտրոն!H120+Գեղարք!H120+Էրեբունի!H120+Ավան!H120+Արմավիր!H120+Արագածոտն!H120+Արաբկիր!H120+Աջափնյակ!H120)</f>
        <v>12</v>
      </c>
      <c r="I120" s="88">
        <f>SUM(Հարավ.քաղ!I120+Հյուսիս.քաղ!I120+'Երևանի քաղ'!I120+Արարատ!I120+Կոտայք!I120+Տավուշ!I120+լոռի!I120+Սյունիք!I120+Շիրակ!I120+Շենգավիթ!I120+Մալաթիա!I120+կենտրոն!I120+Գեղարք!I120+Էրեբունի!I120+Ավան!I120+Արմավիր!I120+Արագածոտն!I120+Արաբկիր!I120+Աջափնյակ!I120)</f>
        <v>0</v>
      </c>
      <c r="J120" s="90">
        <f t="shared" si="12"/>
        <v>34</v>
      </c>
      <c r="K120" s="88">
        <f>SUM(Հարավ.քաղ!K120+Հյուսիս.քաղ!K120+'Երևանի քաղ'!K120+Արարատ!K120+Կոտայք!K120+Տավուշ!K120+լոռի!K120+Սյունիք!K120+Շիրակ!K120+Շենգավիթ!K120+Մալաթիա!K120+կենտրոն!K120+Գեղարք!K120+Էրեբունի!K120+Ավան!K120+Արմավիր!K120+Արագածոտն!K120+Արաբկիր!K120+Աջափնյակ!K120)</f>
        <v>19</v>
      </c>
      <c r="L120" s="88">
        <f>SUM(Հարավ.քաղ!L120+Հյուսիս.քաղ!L120+'Երևանի քաղ'!L120+Արարատ!L120+Կոտայք!L120+Տավուշ!L120+լոռի!L120+Սյունիք!L120+Շիրակ!L120+Շենգավիթ!L120+Մալաթիա!L120+կենտրոն!L120+Գեղարք!L120+Էրեբունի!L120+Ավան!L120+Արմավիր!L120+Արագածոտն!L120+Արաբկիր!L120+Աջափնյակ!L120)</f>
        <v>3</v>
      </c>
      <c r="M120" s="88">
        <f>SUM(Հարավ.քաղ!M120+Հյուսիս.քաղ!M120+'Երևանի քաղ'!M120+Արարատ!M120+Կոտայք!M120+Տավուշ!M120+լոռի!M120+Սյունիք!M120+Շիրակ!M120+Շենգավիթ!M120+Մալաթիա!M120+կենտրոն!M120+Գեղարք!M120+Էրեբունի!M120+Ավան!M120+Արմավիր!M120+Արագածոտն!M120+Արաբկիր!M120+Աջափնյակ!M120)</f>
        <v>5</v>
      </c>
      <c r="N120" s="90">
        <f t="shared" si="13"/>
        <v>7</v>
      </c>
      <c r="O120" s="88">
        <f>SUM(Հարավ.քաղ!O120+Հյուսիս.քաղ!O120+'Երևանի քաղ'!O120+Արարատ!O120+Կոտայք!O120+Տավուշ!O120+լոռի!O120+Սյունիք!O120+Շիրակ!O120+Շենգավիթ!O120+Մալաթիա!O120+կենտրոն!O120+Գեղարք!O120+Էրեբունի!O120+Ավան!O120+Արմավիր!O120+Արագածոտն!O120+Արաբկիր!O120+Աջափնյակ!O120)</f>
        <v>0</v>
      </c>
      <c r="P120" s="88">
        <f>SUM(Հարավ.քաղ!P120+Հյուսիս.քաղ!P120+'Երևանի քաղ'!P120+Արարատ!P120+Կոտայք!P120+Տավուշ!P120+լոռի!P120+Սյունիք!P120+Շիրակ!P120+Շենգավիթ!P120+Մալաթիա!P120+կենտրոն!P120+Գեղարք!P120+Էրեբունի!P120+Ավան!P120+Արմավիր!P120+Արագածոտն!P120+Արաբկիր!P120+Աջափնյակ!P120)</f>
        <v>6</v>
      </c>
      <c r="Q120" s="88">
        <f>SUM(Հարավ.քաղ!Q120+Հյուսիս.քաղ!Q120+'Երևանի քաղ'!Q120+Արարատ!Q120+Կոտայք!Q120+Տավուշ!Q120+լոռի!Q120+Սյունիք!Q120+Շիրակ!Q120+Շենգավիթ!Q120+Մալաթիա!Q120+կենտրոն!Q120+Գեղարք!Q120+Էրեբունի!Q120+Ավան!Q120+Արմավիր!Q120+Արագածոտն!Q120+Արաբկիր!Q120+Աջափնյակ!Q120)</f>
        <v>1</v>
      </c>
      <c r="R120" s="88">
        <f>SUM(Հարավ.քաղ!R120+Հյուսիս.քաղ!R120+'Երևանի քաղ'!R120+Արարատ!R120+Կոտայք!R120+Տավուշ!R120+լոռի!R120+Սյունիք!R120+Շիրակ!R120+Շենգավիթ!R120+Մալաթիա!R120+կենտրոն!R120+Գեղարք!R120+Էրեբունի!R120+Ավան!R120+Արմավիր!R120+Արագածոտն!R120+Արաբկիր!R120+Աջափնյակ!R120)</f>
        <v>0</v>
      </c>
      <c r="S120" s="90">
        <f t="shared" si="14"/>
        <v>34</v>
      </c>
      <c r="T120" s="88">
        <f>SUM(Հարավ.քաղ!T120+Հյուսիս.քաղ!T120+'Երևանի քաղ'!T120+Արարատ!T120+Կոտայք!T120+Տավուշ!T120+լոռի!T120+Սյունիք!T120+Շիրակ!T120+Շենգավիթ!T120+Մալաթիա!T120+կենտրոն!T120+Գեղարք!T120+Էրեբունի!T120+Ավան!T120+Արմավիր!T120+Արագածոտն!T120+Արաբկիր!T120+Աջափնյակ!T120)</f>
        <v>9</v>
      </c>
      <c r="U120" s="88">
        <f>SUM(Հարավ.քաղ!U120+Հյուսիս.քաղ!U120+'Երևանի քաղ'!U120+Արարատ!U120+Կոտայք!U120+Տավուշ!U120+լոռի!U120+Սյունիք!U120+Շիրակ!U120+Շենգավիթ!U120+Մալաթիա!U120+կենտրոն!U120+Գեղարք!U120+Էրեբունի!U120+Ավան!U120+Արմավիր!U120+Արագածոտն!U120+Արաբկիր!U120+Աջափնյակ!U120)</f>
        <v>24</v>
      </c>
      <c r="V120" s="88">
        <f>SUM(Հարավ.քաղ!V120+Հյուսիս.քաղ!V120+'Երևանի քաղ'!V120+Արարատ!V120+Կոտայք!V120+Տավուշ!V120+լոռի!V120+Սյունիք!V120+Շիրակ!V120+Շենգավիթ!V120+Մալաթիա!V120+կենտրոն!V120+Գեղարք!V120+Էրեբունի!V120+Ավան!V120+Արմավիր!V120+Արագածոտն!V120+Արաբկիր!V120+Աջափնյակ!V120)</f>
        <v>4</v>
      </c>
      <c r="W120" s="88">
        <f>SUM(Հարավ.քաղ!W120+Հյուսիս.քաղ!W120+'Երևանի քաղ'!W120+Արարատ!W120+Կոտայք!W120+Տավուշ!W120+լոռի!W120+Սյունիք!W120+Շիրակ!W120+Շենգավիթ!W120+Մալաթիա!W120+կենտրոն!W120+Գեղարք!W120+Էրեբունի!W120+Ավան!W120+Արմավիր!W120+Արագածոտն!W120+Արաբկիր!W120+Աջափնյակ!W120)</f>
        <v>0</v>
      </c>
      <c r="X120" s="88">
        <f>SUM(Հարավ.քաղ!X120+Հյուսիս.քաղ!X120+'Երևանի քաղ'!X120+Արարատ!X120+Կոտայք!X120+Տավուշ!X120+լոռի!X120+Սյունիք!X120+Շիրակ!X120+Շենգավիթ!X120+Մալաթիա!X120+կենտրոն!X120+Գեղարք!X120+Էրեբունի!X120+Ավան!X120+Արմավիր!X120+Արագածոտն!X120+Արաբկիր!X120+Աջափնյակ!X120)</f>
        <v>0</v>
      </c>
      <c r="Y120" s="90">
        <f t="shared" si="15"/>
        <v>23</v>
      </c>
      <c r="Z120" s="88">
        <f>SUM(Հարավ.քաղ!Z120+Հյուսիս.քաղ!Z120+'Երևանի քաղ'!Z120+Արարատ!Z120+Կոտայք!Z120+Տավուշ!Z120+լոռի!Z120+Սյունիք!Z120+Շիրակ!Z120+Շենգավիթ!Z120+Մալաթիա!Z120+կենտրոն!Z120+Գեղարք!Z120+Էրեբունի!Z120+Ավան!Z120+Արմավիր!Z120+Արագածոտն!Z120+Արաբկիր!Z120+Աջափնյակ!Z120)</f>
        <v>17</v>
      </c>
    </row>
    <row r="121" spans="1:26" s="84" customFormat="1" ht="14.25">
      <c r="A121" s="45" t="s">
        <v>223</v>
      </c>
      <c r="B121" s="446" t="s">
        <v>224</v>
      </c>
      <c r="C121" s="447"/>
      <c r="D121" s="448"/>
      <c r="E121" s="90">
        <f t="shared" ref="E121:Z121" si="19">SUM(E122:E129)</f>
        <v>5154</v>
      </c>
      <c r="F121" s="44">
        <f t="shared" si="19"/>
        <v>21575</v>
      </c>
      <c r="G121" s="44">
        <f t="shared" si="19"/>
        <v>20075</v>
      </c>
      <c r="H121" s="44">
        <f t="shared" si="19"/>
        <v>1485</v>
      </c>
      <c r="I121" s="44">
        <f t="shared" si="19"/>
        <v>19</v>
      </c>
      <c r="J121" s="90">
        <f t="shared" si="12"/>
        <v>15536</v>
      </c>
      <c r="K121" s="44">
        <f t="shared" si="19"/>
        <v>10096</v>
      </c>
      <c r="L121" s="44">
        <f t="shared" si="19"/>
        <v>1782</v>
      </c>
      <c r="M121" s="44">
        <f t="shared" si="19"/>
        <v>1060</v>
      </c>
      <c r="N121" s="90">
        <f t="shared" si="13"/>
        <v>2598</v>
      </c>
      <c r="O121" s="44">
        <f t="shared" si="19"/>
        <v>610</v>
      </c>
      <c r="P121" s="44">
        <f t="shared" si="19"/>
        <v>1793</v>
      </c>
      <c r="Q121" s="44">
        <f t="shared" si="19"/>
        <v>195</v>
      </c>
      <c r="R121" s="44">
        <f t="shared" si="19"/>
        <v>3</v>
      </c>
      <c r="S121" s="90">
        <f t="shared" si="14"/>
        <v>15539</v>
      </c>
      <c r="T121" s="44">
        <f t="shared" si="19"/>
        <v>400</v>
      </c>
      <c r="U121" s="44">
        <f t="shared" si="19"/>
        <v>12721</v>
      </c>
      <c r="V121" s="44">
        <f t="shared" si="19"/>
        <v>661</v>
      </c>
      <c r="W121" s="44">
        <f t="shared" si="19"/>
        <v>0</v>
      </c>
      <c r="X121" s="44">
        <f t="shared" si="19"/>
        <v>64</v>
      </c>
      <c r="Y121" s="90">
        <f t="shared" si="15"/>
        <v>9290</v>
      </c>
      <c r="Z121" s="44">
        <f t="shared" si="19"/>
        <v>2549</v>
      </c>
    </row>
    <row r="122" spans="1:26" s="84" customFormat="1" ht="14.25">
      <c r="A122" s="86" t="s">
        <v>225</v>
      </c>
      <c r="B122" s="671" t="s">
        <v>226</v>
      </c>
      <c r="C122" s="672"/>
      <c r="D122" s="673"/>
      <c r="E122" s="88">
        <f>SUM(Հարավ.քաղ!E122+Հյուսիս.քաղ!E122+'Երևանի քաղ'!E122+Արարատ!E122+Կոտայք!E122+Տավուշ!E122+լոռի!E122+Սյունիք!E122+Շիրակ!E122+Շենգավիթ!E122+Մալաթիա!E122+կենտրոն!E122+Գեղարք!E122+Էրեբունի!E122+Ավան!E122+Արմավիր!E122+Արագածոտն!E122+Արաբկիր!E122+Աջափնյակ!E122)</f>
        <v>4914</v>
      </c>
      <c r="F122" s="88">
        <f>SUM(Հարավ.քաղ!F122+Հյուսիս.քաղ!F122+'Երևանի քաղ'!F122+Արարատ!F122+Կոտայք!F122+Տավուշ!F122+լոռի!F122+Սյունիք!F122+Շիրակ!F122+Շենգավիթ!F122+Մալաթիա!F122+կենտրոն!F122+Գեղարք!F122+Էրեբունի!F122+Ավան!F122+Արմավիր!F122+Արագածոտն!F122+Արաբկիր!F122+Աջափնյակ!F122)</f>
        <v>20958</v>
      </c>
      <c r="G122" s="88">
        <f>SUM(Հարավ.քաղ!G122+Հյուսիս.քաղ!G122+'Երևանի քաղ'!G122+Արարատ!G122+Կոտայք!G122+Տավուշ!G122+լոռի!G122+Սյունիք!G122+Շիրակ!G122+Շենգավիթ!G122+Մալաթիա!G122+կենտրոն!G122+Գեղարք!G122+Էրեբունի!G122+Ավան!G122+Արմավիր!G122+Արագածոտն!G122+Արաբկիր!G122+Աջափնյակ!G122)</f>
        <v>19612</v>
      </c>
      <c r="H122" s="88">
        <f>SUM(Հարավ.քաղ!H122+Հյուսիս.քաղ!H122+'Երևանի քաղ'!H122+Արարատ!H122+Կոտայք!H122+Տավուշ!H122+լոռի!H122+Սյունիք!H122+Շիրակ!H122+Շենգավիթ!H122+Մալաթիա!H122+կենտրոն!H122+Գեղարք!H122+Էրեբունի!H122+Ավան!H122+Արմավիր!H122+Արագածոտն!H122+Արաբկիր!H122+Աջափնյակ!H122)</f>
        <v>1337</v>
      </c>
      <c r="I122" s="88">
        <f>SUM(Հարավ.քաղ!I122+Հյուսիս.քաղ!I122+'Երևանի քաղ'!I122+Արարատ!I122+Կոտայք!I122+Տավուշ!I122+լոռի!I122+Սյունիք!I122+Շիրակ!I122+Շենգավիթ!I122+Մալաթիա!I122+կենտրոն!I122+Գեղարք!I122+Էրեբունի!I122+Ավան!I122+Արմավիր!I122+Արագածոտն!I122+Արաբկիր!I122+Աջափնյակ!I122)</f>
        <v>13</v>
      </c>
      <c r="J122" s="90">
        <f t="shared" si="12"/>
        <v>15134</v>
      </c>
      <c r="K122" s="88">
        <f>SUM(Հարավ.քաղ!K122+Հյուսիս.քաղ!K122+'Երևանի քաղ'!K122+Արարատ!K122+Կոտայք!K122+Տավուշ!K122+լոռի!K122+Սյունիք!K122+Շիրակ!K122+Շենգավիթ!K122+Մալաթիա!K122+կենտրոն!K122+Գեղարք!K122+Էրեբունի!K122+Ավան!K122+Արմավիր!K122+Արագածոտն!K122+Արաբկիր!K122+Աջափնյակ!K122)</f>
        <v>9958</v>
      </c>
      <c r="L122" s="88">
        <f>SUM(Հարավ.քաղ!L122+Հյուսիս.քաղ!L122+'Երևանի քաղ'!L122+Արարատ!L122+Կոտայք!L122+Տավուշ!L122+լոռի!L122+Սյունիք!L122+Շիրակ!L122+Շենգավիթ!L122+Մալաթիա!L122+կենտրոն!L122+Գեղարք!L122+Էրեբունի!L122+Ավան!L122+Արմավիր!L122+Արագածոտն!L122+Արաբկիր!L122+Աջափնյակ!L122)</f>
        <v>1704</v>
      </c>
      <c r="M122" s="88">
        <f>SUM(Հարավ.քաղ!M122+Հյուսիս.քաղ!M122+'Երևանի քաղ'!M122+Արարատ!M122+Կոտայք!M122+Տավուշ!M122+լոռի!M122+Սյունիք!M122+Շիրակ!M122+Շենգավիթ!M122+Մալաթիա!M122+կենտրոն!M122+Գեղարք!M122+Էրեբունի!M122+Ավան!M122+Արմավիր!M122+Արագածոտն!M122+Արաբկիր!M122+Աջափնյակ!M122)</f>
        <v>962</v>
      </c>
      <c r="N122" s="90">
        <f t="shared" si="13"/>
        <v>2510</v>
      </c>
      <c r="O122" s="88">
        <f>SUM(Հարավ.քաղ!O122+Հյուսիս.քաղ!O122+'Երևանի քաղ'!O122+Արարատ!O122+Կոտայք!O122+Տավուշ!O122+լոռի!O122+Սյունիք!O122+Շիրակ!O122+Շենգավիթ!O122+Մալաթիա!O122+կենտրոն!O122+Գեղարք!O122+Էրեբունի!O122+Ավան!O122+Արմավիր!O122+Արագածոտն!O122+Արաբկիր!O122+Աջափնյակ!O122)</f>
        <v>583</v>
      </c>
      <c r="P122" s="88">
        <f>SUM(Հարավ.քաղ!P122+Հյուսիս.քաղ!P122+'Երևանի քաղ'!P122+Արարատ!P122+Կոտայք!P122+Տավուշ!P122+լոռի!P122+Սյունիք!P122+Շիրակ!P122+Շենգավիթ!P122+Մալաթիա!P122+կենտրոն!P122+Գեղարք!P122+Էրեբունի!P122+Ավան!P122+Արմավիր!P122+Արագածոտն!P122+Արաբկիր!P122+Աջափնյակ!P122)</f>
        <v>1737</v>
      </c>
      <c r="Q122" s="88">
        <f>SUM(Հարավ.քաղ!Q122+Հյուսիս.քաղ!Q122+'Երևանի քաղ'!Q122+Արարատ!Q122+Կոտայք!Q122+Տավուշ!Q122+լոռի!Q122+Սյունիք!Q122+Շիրակ!Q122+Շենգավիթ!Q122+Մալաթիա!Q122+կենտրոն!Q122+Գեղարք!Q122+Էրեբունի!Q122+Ավան!Q122+Արմավիր!Q122+Արագածոտն!Q122+Արաբկիր!Q122+Աջափնյակ!Q122)</f>
        <v>190</v>
      </c>
      <c r="R122" s="88">
        <f>SUM(Հարավ.քաղ!R122+Հյուսիս.քաղ!R122+'Երևանի քաղ'!R122+Արարատ!R122+Կոտայք!R122+Տավուշ!R122+լոռի!R122+Սյունիք!R122+Շիրակ!R122+Շենգավիթ!R122+Մալաթիա!R122+կենտրոն!R122+Գեղարք!R122+Էրեբունի!R122+Ավան!R122+Արմավիր!R122+Արագածոտն!R122+Արաբկիր!R122+Աջափնյակ!R122)</f>
        <v>1</v>
      </c>
      <c r="S122" s="90">
        <f t="shared" si="14"/>
        <v>15135</v>
      </c>
      <c r="T122" s="88">
        <f>SUM(Հարավ.քաղ!T122+Հյուսիս.քաղ!T122+'Երևանի քաղ'!T122+Արարատ!T122+Կոտայք!T122+Տավուշ!T122+լոռի!T122+Սյունիք!T122+Շիրակ!T122+Շենգավիթ!T122+Մալաթիա!T122+կենտրոն!T122+Գեղարք!T122+Էրեբունի!T122+Ավան!T122+Արմավիր!T122+Արագածոտն!T122+Արաբկիր!T122+Աջափնյակ!T122)</f>
        <v>351</v>
      </c>
      <c r="U122" s="88">
        <f>SUM(Հարավ.քաղ!U122+Հյուսիս.քաղ!U122+'Երևանի քաղ'!U122+Արարատ!U122+Կոտայք!U122+Տավուշ!U122+լոռի!U122+Սյունիք!U122+Շիրակ!U122+Շենգավիթ!U122+Մալաթիա!U122+կենտրոն!U122+Գեղարք!U122+Էրեբունի!U122+Ավան!U122+Արմավիր!U122+Արագածոտն!U122+Արաբկիր!U122+Աջափնյակ!U122)</f>
        <v>12443</v>
      </c>
      <c r="V122" s="88">
        <f>SUM(Հարավ.քաղ!V122+Հյուսիս.քաղ!V122+'Երևանի քաղ'!V122+Արարատ!V122+Կոտայք!V122+Տավուշ!V122+լոռի!V122+Սյունիք!V122+Շիրակ!V122+Շենգավիթ!V122+Մալաթիա!V122+կենտրոն!V122+Գեղարք!V122+Էրեբունի!V122+Ավան!V122+Արմավիր!V122+Արագածոտն!V122+Արաբկիր!V122+Աջափնյակ!V122)</f>
        <v>540</v>
      </c>
      <c r="W122" s="88">
        <f>SUM(Հարավ.քաղ!W122+Հյուսիս.քաղ!W122+'Երևանի քաղ'!W122+Արարատ!W122+Կոտայք!W122+Տավուշ!W122+լոռի!W122+Սյունիք!W122+Շիրակ!W122+Շենգավիթ!W122+Մալաթիա!W122+կենտրոն!W122+Գեղարք!W122+Էրեբունի!W122+Ավան!W122+Արմավիր!W122+Արագածոտն!W122+Արաբկիր!W122+Աջափնյակ!W122)</f>
        <v>0</v>
      </c>
      <c r="X122" s="88">
        <f>SUM(Հարավ.քաղ!X122+Հյուսիս.քաղ!X122+'Երևանի քաղ'!X122+Արարատ!X122+Կոտայք!X122+Տավուշ!X122+լոռի!X122+Սյունիք!X122+Շիրակ!X122+Շենգավիթ!X122+Մալաթիա!X122+կենտրոն!X122+Գեղարք!X122+Էրեբունի!X122+Ավան!X122+Արմավիր!X122+Արագածոտն!X122+Արաբկիր!X122+Աջափնյակ!X122)</f>
        <v>62</v>
      </c>
      <c r="Y122" s="90">
        <f t="shared" si="15"/>
        <v>9040</v>
      </c>
      <c r="Z122" s="88">
        <f>SUM(Հարավ.քաղ!Z122+Հյուսիս.քաղ!Z122+'Երևանի քաղ'!Z122+Արարատ!Z122+Կոտայք!Z122+Տավուշ!Z122+լոռի!Z122+Սյունիք!Z122+Շիրակ!Z122+Շենգավիթ!Z122+Մալաթիա!Z122+կենտրոն!Z122+Գեղարք!Z122+Էրեբունի!Z122+Ավան!Z122+Արմավիր!Z122+Արագածոտն!Z122+Արաբկիր!Z122+Աջափնյակ!Z122)</f>
        <v>2524</v>
      </c>
    </row>
    <row r="123" spans="1:26" s="84" customFormat="1" ht="14.25">
      <c r="A123" s="86" t="s">
        <v>227</v>
      </c>
      <c r="B123" s="671" t="s">
        <v>228</v>
      </c>
      <c r="C123" s="672"/>
      <c r="D123" s="673"/>
      <c r="E123" s="88">
        <f>SUM(Հարավ.քաղ!E123+Հյուսիս.քաղ!E123+'Երևանի քաղ'!E123+Արարատ!E123+Կոտայք!E123+Տավուշ!E123+լոռի!E123+Սյունիք!E123+Շիրակ!E123+Շենգավիթ!E123+Մալաթիա!E123+կենտրոն!E123+Գեղարք!E123+Էրեբունի!E123+Ավան!E123+Արմավիր!E123+Արագածոտն!E123+Արաբկիր!E123+Աջափնյակ!E123)</f>
        <v>5</v>
      </c>
      <c r="F123" s="88">
        <f>SUM(Հարավ.քաղ!F123+Հյուսիս.քաղ!F123+'Երևանի քաղ'!F123+Արարատ!F123+Կոտայք!F123+Տավուշ!F123+լոռի!F123+Սյունիք!F123+Շիրակ!F123+Շենգավիթ!F123+Մալաթիա!F123+կենտրոն!F123+Գեղարք!F123+Էրեբունի!F123+Ավան!F123+Արմավիր!F123+Արագածոտն!F123+Արաբկիր!F123+Աջափնյակ!F123)</f>
        <v>8</v>
      </c>
      <c r="G123" s="88">
        <f>SUM(Հարավ.քաղ!G123+Հյուսիս.քաղ!G123+'Երևանի քաղ'!G123+Արարատ!G123+Կոտայք!G123+Տավուշ!G123+լոռի!G123+Սյունիք!G123+Շիրակ!G123+Շենգավիթ!G123+Մալաթիա!G123+կենտրոն!G123+Գեղարք!G123+Էրեբունի!G123+Ավան!G123+Արմավիր!G123+Արագածոտն!G123+Արաբկիր!G123+Աջափնյակ!G123)</f>
        <v>6</v>
      </c>
      <c r="H123" s="88">
        <f>SUM(Հարավ.քաղ!H123+Հյուսիս.քաղ!H123+'Երևանի քաղ'!H123+Արարատ!H123+Կոտայք!H123+Տավուշ!H123+լոռի!H123+Սյունիք!H123+Շիրակ!H123+Շենգավիթ!H123+Մալաթիա!H123+կենտրոն!H123+Գեղարք!H123+Էրեբունի!H123+Ավան!H123+Արմավիր!H123+Արագածոտն!H123+Արաբկիր!H123+Աջափնյակ!H123)</f>
        <v>2</v>
      </c>
      <c r="I123" s="88">
        <f>SUM(Հարավ.քաղ!I123+Հյուսիս.քաղ!I123+'Երևանի քաղ'!I123+Արարատ!I123+Կոտայք!I123+Տավուշ!I123+լոռի!I123+Սյունիք!I123+Շիրակ!I123+Շենգավիթ!I123+Մալաթիա!I123+կենտրոն!I123+Գեղարք!I123+Էրեբունի!I123+Ավան!I123+Արմավիր!I123+Արագածոտն!I123+Արաբկիր!I123+Աջափնյակ!I123)</f>
        <v>0</v>
      </c>
      <c r="J123" s="90">
        <f t="shared" si="12"/>
        <v>5</v>
      </c>
      <c r="K123" s="88">
        <f>SUM(Հարավ.քաղ!K123+Հյուսիս.քաղ!K123+'Երևանի քաղ'!K123+Արարատ!K123+Կոտայք!K123+Տավուշ!K123+լոռի!K123+Սյունիք!K123+Շիրակ!K123+Շենգավիթ!K123+Մալաթիա!K123+կենտրոն!K123+Գեղարք!K123+Էրեբունի!K123+Ավան!K123+Արմավիր!K123+Արագածոտն!K123+Արաբկիր!K123+Աջափնյակ!K123)</f>
        <v>0</v>
      </c>
      <c r="L123" s="88">
        <f>SUM(Հարավ.քաղ!L123+Հյուսիս.քաղ!L123+'Երևանի քաղ'!L123+Արարատ!L123+Կոտայք!L123+Տավուշ!L123+լոռի!L123+Սյունիք!L123+Շիրակ!L123+Շենգավիթ!L123+Մալաթիա!L123+կենտրոն!L123+Գեղարք!L123+Էրեբունի!L123+Ավան!L123+Արմավիր!L123+Արագածոտն!L123+Արաբկիր!L123+Աջափնյակ!L123)</f>
        <v>0</v>
      </c>
      <c r="M123" s="88">
        <f>SUM(Հարավ.քաղ!M123+Հյուսիս.քաղ!M123+'Երևանի քաղ'!M123+Արարատ!M123+Կոտայք!M123+Տավուշ!M123+լոռի!M123+Սյունիք!M123+Շիրակ!M123+Շենգավիթ!M123+Մալաթիա!M123+կենտրոն!M123+Գեղարք!M123+Էրեբունի!M123+Ավան!M123+Արմավիր!M123+Արագածոտն!M123+Արաբկիր!M123+Աջափնյակ!M123)</f>
        <v>3</v>
      </c>
      <c r="N123" s="90">
        <f t="shared" si="13"/>
        <v>2</v>
      </c>
      <c r="O123" s="88">
        <f>SUM(Հարավ.քաղ!O123+Հյուսիս.քաղ!O123+'Երևանի քաղ'!O123+Արարատ!O123+Կոտայք!O123+Տավուշ!O123+լոռի!O123+Սյունիք!O123+Շիրակ!O123+Շենգավիթ!O123+Մալաթիա!O123+կենտրոն!O123+Գեղարք!O123+Էրեբունի!O123+Ավան!O123+Արմավիր!O123+Արագածոտն!O123+Արաբկիր!O123+Աջափնյակ!O123)</f>
        <v>2</v>
      </c>
      <c r="P123" s="88">
        <f>SUM(Հարավ.քաղ!P123+Հյուսիս.քաղ!P123+'Երևանի քաղ'!P123+Արարատ!P123+Կոտայք!P123+Տավուշ!P123+լոռի!P123+Սյունիք!P123+Շիրակ!P123+Շենգավիթ!P123+Մալաթիա!P123+կենտրոն!P123+Գեղարք!P123+Էրեբունի!P123+Ավան!P123+Արմավիր!P123+Արագածոտն!P123+Արաբկիր!P123+Աջափնյակ!P123)</f>
        <v>0</v>
      </c>
      <c r="Q123" s="88">
        <f>SUM(Հարավ.քաղ!Q123+Հյուսիս.քաղ!Q123+'Երևանի քաղ'!Q123+Արարատ!Q123+Կոտայք!Q123+Տավուշ!Q123+լոռի!Q123+Սյունիք!Q123+Շիրակ!Q123+Շենգավիթ!Q123+Մալաթիա!Q123+կենտրոն!Q123+Գեղարք!Q123+Էրեբունի!Q123+Ավան!Q123+Արմավիր!Q123+Արագածոտն!Q123+Արաբկիր!Q123+Աջափնյակ!Q123)</f>
        <v>0</v>
      </c>
      <c r="R123" s="88">
        <f>SUM(Հարավ.քաղ!R123+Հյուսիս.քաղ!R123+'Երևանի քաղ'!R123+Արարատ!R123+Կոտայք!R123+Տավուշ!R123+լոռի!R123+Սյունիք!R123+Շիրակ!R123+Շենգավիթ!R123+Մալաթիա!R123+կենտրոն!R123+Գեղարք!R123+Էրեբունի!R123+Ավան!R123+Արմավիր!R123+Արագածոտն!R123+Արաբկիր!R123+Աջափնյակ!R123)</f>
        <v>0</v>
      </c>
      <c r="S123" s="90">
        <f t="shared" si="14"/>
        <v>5</v>
      </c>
      <c r="T123" s="88">
        <f>SUM(Հարավ.քաղ!T123+Հյուսիս.քաղ!T123+'Երևանի քաղ'!T123+Արարատ!T123+Կոտայք!T123+Տավուշ!T123+լոռի!T123+Սյունիք!T123+Շիրակ!T123+Շենգավիթ!T123+Մալաթիա!T123+կենտրոն!T123+Գեղարք!T123+Էրեբունի!T123+Ավան!T123+Արմավիր!T123+Արագածոտն!T123+Արաբկիր!T123+Աջափնյակ!T123)</f>
        <v>4</v>
      </c>
      <c r="U123" s="88">
        <f>SUM(Հարավ.քաղ!U123+Հյուսիս.քաղ!U123+'Երևանի քաղ'!U123+Արարատ!U123+Կոտայք!U123+Տավուշ!U123+լոռի!U123+Սյունիք!U123+Շիրակ!U123+Շենգավիթ!U123+Մալաթիա!U123+կենտրոն!U123+Գեղարք!U123+Էրեբունի!U123+Ավան!U123+Արմավիր!U123+Արագածոտն!U123+Արաբկիր!U123+Աջափնյակ!U123)</f>
        <v>4</v>
      </c>
      <c r="V123" s="88">
        <f>SUM(Հարավ.քաղ!V123+Հյուսիս.քաղ!V123+'Երևանի քաղ'!V123+Արարատ!V123+Կոտայք!V123+Տավուշ!V123+լոռի!V123+Սյունիք!V123+Շիրակ!V123+Շենգավիթ!V123+Մալաթիա!V123+կենտրոն!V123+Գեղարք!V123+Էրեբունի!V123+Ավան!V123+Արմավիր!V123+Արագածոտն!V123+Արաբկիր!V123+Աջափնյակ!V123)</f>
        <v>1</v>
      </c>
      <c r="W123" s="88">
        <f>SUM(Հարավ.քաղ!W123+Հյուսիս.քաղ!W123+'Երևանի քաղ'!W123+Արարատ!W123+Կոտայք!W123+Տավուշ!W123+լոռի!W123+Սյունիք!W123+Շիրակ!W123+Շենգավիթ!W123+Մալաթիա!W123+կենտրոն!W123+Գեղարք!W123+Էրեբունի!W123+Ավան!W123+Արմավիր!W123+Արագածոտն!W123+Արաբկիր!W123+Աջափնյակ!W123)</f>
        <v>0</v>
      </c>
      <c r="X123" s="88">
        <f>SUM(Հարավ.քաղ!X123+Հյուսիս.քաղ!X123+'Երևանի քաղ'!X123+Արարատ!X123+Կոտայք!X123+Տավուշ!X123+լոռի!X123+Սյունիք!X123+Շիրակ!X123+Շենգավիթ!X123+Մալաթիա!X123+կենտրոն!X123+Գեղարք!X123+Էրեբունի!X123+Ավան!X123+Արմավիր!X123+Արագածոտն!X123+Արաբկիր!X123+Աջափնյակ!X123)</f>
        <v>1</v>
      </c>
      <c r="Y123" s="90">
        <f t="shared" si="15"/>
        <v>2</v>
      </c>
      <c r="Z123" s="88">
        <f>SUM(Հարավ.քաղ!Z123+Հյուսիս.քաղ!Z123+'Երևանի քաղ'!Z123+Արարատ!Z123+Կոտայք!Z123+Տավուշ!Z123+լոռի!Z123+Սյունիք!Z123+Շիրակ!Z123+Շենգավիթ!Z123+Մալաթիա!Z123+կենտրոն!Z123+Գեղարք!Z123+Էրեբունի!Z123+Ավան!Z123+Արմավիր!Z123+Արագածոտն!Z123+Արաբկիր!Z123+Աջափնյակ!Z123)</f>
        <v>0</v>
      </c>
    </row>
    <row r="124" spans="1:26" s="84" customFormat="1" ht="14.25">
      <c r="A124" s="86" t="s">
        <v>229</v>
      </c>
      <c r="B124" s="671" t="s">
        <v>230</v>
      </c>
      <c r="C124" s="682"/>
      <c r="D124" s="683"/>
      <c r="E124" s="88">
        <f>SUM(Հարավ.քաղ!E124+Հյուսիս.քաղ!E124+'Երևանի քաղ'!E124+Արարատ!E124+Կոտայք!E124+Տավուշ!E124+լոռի!E124+Սյունիք!E124+Շիրակ!E124+Շենգավիթ!E124+Մալաթիա!E124+կենտրոն!E124+Գեղարք!E124+Էրեբունի!E124+Ավան!E124+Արմավիր!E124+Արագածոտն!E124+Արաբկիր!E124+Աջափնյակ!E124)</f>
        <v>171</v>
      </c>
      <c r="F124" s="88">
        <f>SUM(Հարավ.քաղ!F124+Հյուսիս.քաղ!F124+'Երևանի քաղ'!F124+Արարատ!F124+Կոտայք!F124+Տավուշ!F124+լոռի!F124+Սյունիք!F124+Շիրակ!F124+Շենգավիթ!F124+Մալաթիա!F124+կենտրոն!F124+Գեղարք!F124+Էրեբունի!F124+Ավան!F124+Արմավիր!F124+Արագածոտն!F124+Արաբկիր!F124+Աջափնյակ!F124)</f>
        <v>384</v>
      </c>
      <c r="G124" s="88">
        <f>SUM(Հարավ.քաղ!G124+Հյուսիս.քաղ!G124+'Երևանի քաղ'!G124+Արարատ!G124+Կոտայք!G124+Տավուշ!G124+լոռի!G124+Սյունիք!G124+Շիրակ!G124+Շենգավիթ!G124+Մալաթիա!G124+կենտրոն!G124+Գեղարք!G124+Էրեբունի!G124+Ավան!G124+Արմավիր!G124+Արագածոտն!G124+Արաբկիր!G124+Աջափնյակ!G124)</f>
        <v>275</v>
      </c>
      <c r="H124" s="88">
        <f>SUM(Հարավ.քաղ!H124+Հյուսիս.քաղ!H124+'Երևանի քաղ'!H124+Արարատ!H124+Կոտայք!H124+Տավուշ!H124+լոռի!H124+Սյունիք!H124+Շիրակ!H124+Շենգավիթ!H124+Մալաթիա!H124+կենտրոն!H124+Գեղարք!H124+Էրեբունի!H124+Ավան!H124+Արմավիր!H124+Արագածոտն!H124+Արաբկիր!H124+Աջափնյակ!H124)</f>
        <v>104</v>
      </c>
      <c r="I124" s="88">
        <f>SUM(Հարավ.քաղ!I124+Հյուսիս.քաղ!I124+'Երևանի քաղ'!I124+Արարատ!I124+Կոտայք!I124+Տավուշ!I124+լոռի!I124+Սյունիք!I124+Շիրակ!I124+Շենգավիթ!I124+Մալաթիա!I124+կենտրոն!I124+Գեղարք!I124+Էրեբունի!I124+Ավան!I124+Արմավիր!I124+Արագածոտն!I124+Արաբկիր!I124+Աջափնյակ!I124)</f>
        <v>5</v>
      </c>
      <c r="J124" s="90">
        <f t="shared" si="12"/>
        <v>249</v>
      </c>
      <c r="K124" s="88">
        <f>SUM(Հարավ.քաղ!K124+Հյուսիս.քաղ!K124+'Երևանի քաղ'!K124+Արարատ!K124+Կոտայք!K124+Տավուշ!K124+լոռի!K124+Սյունիք!K124+Շիրակ!K124+Շենգավիթ!K124+Մալաթիա!K124+կենտրոն!K124+Գեղարք!K124+Էրեբունի!K124+Ավան!K124+Արմավիր!K124+Արագածոտն!K124+Արաբկիր!K124+Աջափնյակ!K124)</f>
        <v>83</v>
      </c>
      <c r="L124" s="88">
        <f>SUM(Հարավ.քաղ!L124+Հյուսիս.քաղ!L124+'Երևանի քաղ'!L124+Արարատ!L124+Կոտայք!L124+Տավուշ!L124+լոռի!L124+Սյունիք!L124+Շիրակ!L124+Շենգավիթ!L124+Մալաթիա!L124+կենտրոն!L124+Գեղարք!L124+Էրեբունի!L124+Ավան!L124+Արմավիր!L124+Արագածոտն!L124+Արաբկիր!L124+Աջափնյակ!L124)</f>
        <v>58</v>
      </c>
      <c r="M124" s="88">
        <f>SUM(Հարավ.քաղ!M124+Հյուսիս.քաղ!M124+'Երևանի քաղ'!M124+Արարատ!M124+Կոտայք!M124+Տավուշ!M124+լոռի!M124+Սյունիք!M124+Շիրակ!M124+Շենգավիթ!M124+Մալաթիա!M124+կենտրոն!M124+Գեղարք!M124+Էրեբունի!M124+Ավան!M124+Արմավիր!M124+Արագածոտն!M124+Արաբկիր!M124+Աջափնյակ!M124)</f>
        <v>56</v>
      </c>
      <c r="N124" s="90">
        <f t="shared" si="13"/>
        <v>52</v>
      </c>
      <c r="O124" s="88">
        <f>SUM(Հարավ.քաղ!O124+Հյուսիս.քաղ!O124+'Երևանի քաղ'!O124+Արարատ!O124+Կոտայք!O124+Տավուշ!O124+լոռի!O124+Սյունիք!O124+Շիրակ!O124+Շենգավիթ!O124+Մալաթիա!O124+կենտրոն!O124+Գեղարք!O124+Էրեբունի!O124+Ավան!O124+Արմավիր!O124+Արագածոտն!O124+Արաբկիր!O124+Աջափնյակ!O124)</f>
        <v>14</v>
      </c>
      <c r="P124" s="88">
        <f>SUM(Հարավ.քաղ!P124+Հյուսիս.քաղ!P124+'Երևանի քաղ'!P124+Արարատ!P124+Կոտայք!P124+Տավուշ!P124+լոռի!P124+Սյունիք!P124+Շիրակ!P124+Շենգավիթ!P124+Մալաթիա!P124+կենտրոն!P124+Գեղարք!P124+Էրեբունի!P124+Ավան!P124+Արմավիր!P124+Արագածոտն!P124+Արաբկիր!P124+Աջափնյակ!P124)</f>
        <v>37</v>
      </c>
      <c r="Q124" s="88">
        <f>SUM(Հարավ.քաղ!Q124+Հյուսիս.քաղ!Q124+'Երևանի քաղ'!Q124+Արարատ!Q124+Կոտայք!Q124+Տավուշ!Q124+լոռի!Q124+Սյունիք!Q124+Շիրակ!Q124+Շենգավիթ!Q124+Մալաթիա!Q124+կենտրոն!Q124+Գեղարք!Q124+Էրեբունի!Q124+Ավան!Q124+Արմավիր!Q124+Արագածոտն!Q124+Արաբկիր!Q124+Աջափնյակ!Q124)</f>
        <v>1</v>
      </c>
      <c r="R124" s="88">
        <f>SUM(Հարավ.քաղ!R124+Հյուսիս.քաղ!R124+'Երևանի քաղ'!R124+Արարատ!R124+Կոտայք!R124+Տավուշ!R124+լոռի!R124+Սյունիք!R124+Շիրակ!R124+Շենգավիթ!R124+Մալաթիա!R124+կենտրոն!R124+Գեղարք!R124+Էրեբունի!R124+Ավան!R124+Արմավիր!R124+Արագածոտն!R124+Արաբկիր!R124+Աջափնյակ!R124)</f>
        <v>2</v>
      </c>
      <c r="S124" s="90">
        <f t="shared" si="14"/>
        <v>251</v>
      </c>
      <c r="T124" s="88">
        <f>SUM(Հարավ.քաղ!T124+Հյուսիս.քաղ!T124+'Երևանի քաղ'!T124+Արարատ!T124+Կոտայք!T124+Տավուշ!T124+լոռի!T124+Սյունիք!T124+Շիրակ!T124+Շենգավիթ!T124+Մալաթիա!T124+կենտրոն!T124+Գեղարք!T124+Էրեբունի!T124+Ավան!T124+Արմավիր!T124+Արագածոտն!T124+Արաբկիր!T124+Աջափնյակ!T124)</f>
        <v>38</v>
      </c>
      <c r="U124" s="88">
        <f>SUM(Հարավ.քաղ!U124+Հյուսիս.քաղ!U124+'Երևանի քաղ'!U124+Արարատ!U124+Կոտայք!U124+Տավուշ!U124+լոռի!U124+Սյունիք!U124+Շիրակ!U124+Շենգավիթ!U124+Մալաթիա!U124+կենտրոն!U124+Գեղարք!U124+Էրեբունի!U124+Ավան!U124+Արմավիր!U124+Արագածոտն!U124+Արաբկիր!U124+Աջափնյակ!U124)</f>
        <v>175</v>
      </c>
      <c r="V124" s="88">
        <f>SUM(Հարավ.քաղ!V124+Հյուսիս.քաղ!V124+'Երևանի քաղ'!V124+Արարատ!V124+Կոտայք!V124+Տավուշ!V124+լոռի!V124+Սյունիք!V124+Շիրակ!V124+Շենգավիթ!V124+Մալաթիա!V124+կենտրոն!V124+Գեղարք!V124+Էրեբունի!V124+Ավան!V124+Արմավիր!V124+Արագածոտն!V124+Արաբկիր!V124+Աջափնյակ!V124)</f>
        <v>78</v>
      </c>
      <c r="W124" s="88">
        <f>SUM(Հարավ.քաղ!W124+Հյուսիս.քաղ!W124+'Երևանի քաղ'!W124+Արարատ!W124+Կոտայք!W124+Տավուշ!W124+լոռի!W124+Սյունիք!W124+Շիրակ!W124+Շենգավիթ!W124+Մալաթիա!W124+կենտրոն!W124+Գեղարք!W124+Էրեբունի!W124+Ավան!W124+Արմավիր!W124+Արագածոտն!W124+Արաբկիր!W124+Աջափնյակ!W124)</f>
        <v>0</v>
      </c>
      <c r="X124" s="88">
        <f>SUM(Հարավ.քաղ!X124+Հյուսիս.քաղ!X124+'Երևանի քաղ'!X124+Արարատ!X124+Կոտայք!X124+Տավուշ!X124+լոռի!X124+Սյունիք!X124+Շիրակ!X124+Շենգավիթ!X124+Մալաթիա!X124+կենտրոն!X124+Գեղարք!X124+Էրեբունի!X124+Ավան!X124+Արմավիր!X124+Արագածոտն!X124+Արաբկիր!X124+Աջափնյակ!X124)</f>
        <v>1</v>
      </c>
      <c r="Y124" s="90">
        <f t="shared" si="15"/>
        <v>157</v>
      </c>
      <c r="Z124" s="88">
        <f>SUM(Հարավ.քաղ!Z124+Հյուսիս.քաղ!Z124+'Երևանի քաղ'!Z124+Արարատ!Z124+Կոտայք!Z124+Տավուշ!Z124+լոռի!Z124+Սյունիք!Z124+Շիրակ!Z124+Շենգավիթ!Z124+Մալաթիա!Z124+կենտրոն!Z124+Գեղարք!Z124+Էրեբունի!Z124+Ավան!Z124+Արմավիր!Z124+Արագածոտն!Z124+Արաբկիր!Z124+Աջափնյակ!Z124)</f>
        <v>18</v>
      </c>
    </row>
    <row r="125" spans="1:26" s="84" customFormat="1" ht="14.25">
      <c r="A125" s="86" t="s">
        <v>231</v>
      </c>
      <c r="B125" s="671" t="s">
        <v>232</v>
      </c>
      <c r="C125" s="682"/>
      <c r="D125" s="683"/>
      <c r="E125" s="88">
        <f>SUM(Հարավ.քաղ!E125+Հյուսիս.քաղ!E125+'Երևանի քաղ'!E125+Արարատ!E125+Կոտայք!E125+Տավուշ!E125+լոռի!E125+Սյունիք!E125+Շիրակ!E125+Շենգավիթ!E125+Մալաթիա!E125+կենտրոն!E125+Գեղարք!E125+Էրեբունի!E125+Ավան!E125+Արմավիր!E125+Արագածոտն!E125+Արաբկիր!E125+Աջափնյակ!E125)</f>
        <v>12</v>
      </c>
      <c r="F125" s="88">
        <f>SUM(Հարավ.քաղ!F125+Հյուսիս.քաղ!F125+'Երևանի քաղ'!F125+Արարատ!F125+Կոտայք!F125+Տավուշ!F125+լոռի!F125+Սյունիք!F125+Շիրակ!F125+Շենգավիթ!F125+Մալաթիա!F125+կենտրոն!F125+Գեղարք!F125+Էրեբունի!F125+Ավան!F125+Արմավիր!F125+Արագածոտն!F125+Արաբկիր!F125+Աջափնյակ!F125)</f>
        <v>46</v>
      </c>
      <c r="G125" s="88">
        <f>SUM(Հարավ.քաղ!G125+Հյուսիս.քաղ!G125+'Երևանի քաղ'!G125+Արարատ!G125+Կոտայք!G125+Տավուշ!G125+լոռի!G125+Սյունիք!G125+Շիրակ!G125+Շենգավիթ!G125+Մալաթիա!G125+կենտրոն!G125+Գեղարք!G125+Էրեբունի!G125+Ավան!G125+Արմավիր!G125+Արագածոտն!G125+Արաբկիր!G125+Աջափնյակ!G125)</f>
        <v>34</v>
      </c>
      <c r="H125" s="88">
        <f>SUM(Հարավ.քաղ!H125+Հյուսիս.քաղ!H125+'Երևանի քաղ'!H125+Արարատ!H125+Կոտայք!H125+Տավուշ!H125+լոռի!H125+Սյունիք!H125+Շիրակ!H125+Շենգավիթ!H125+Մալաթիա!H125+կենտրոն!H125+Գեղարք!H125+Էրեբունի!H125+Ավան!H125+Արմավիր!H125+Արագածոտն!H125+Արաբկիր!H125+Աջափնյակ!H125)</f>
        <v>12</v>
      </c>
      <c r="I125" s="88">
        <f>SUM(Հարավ.քաղ!I125+Հյուսիս.քաղ!I125+'Երևանի քաղ'!I125+Արարատ!I125+Կոտայք!I125+Տավուշ!I125+լոռի!I125+Սյունիք!I125+Շիրակ!I125+Շենգավիթ!I125+Մալաթիա!I125+կենտրոն!I125+Գեղարք!I125+Էրեբունի!I125+Ավան!I125+Արմավիր!I125+Արագածոտն!I125+Արաբկիր!I125+Աջափնյակ!I125)</f>
        <v>0</v>
      </c>
      <c r="J125" s="90">
        <f t="shared" si="12"/>
        <v>29</v>
      </c>
      <c r="K125" s="88">
        <f>SUM(Հարավ.քաղ!K125+Հյուսիս.քաղ!K125+'Երևանի քաղ'!K125+Արարատ!K125+Կոտայք!K125+Տավուշ!K125+լոռի!K125+Սյունիք!K125+Շիրակ!K125+Շենգավիթ!K125+Մալաթիա!K125+կենտրոն!K125+Գեղարք!K125+Էրեբունի!K125+Ավան!K125+Արմավիր!K125+Արագածոտն!K125+Արաբկիր!K125+Աջափնյակ!K125)</f>
        <v>8</v>
      </c>
      <c r="L125" s="88">
        <f>SUM(Հարավ.քաղ!L125+Հյուսիս.քաղ!L125+'Երևանի քաղ'!L125+Արարատ!L125+Կոտայք!L125+Տավուշ!L125+լոռի!L125+Սյունիք!L125+Շիրակ!L125+Շենգավիթ!L125+Մալաթիա!L125+կենտրոն!L125+Գեղարք!L125+Էրեբունի!L125+Ավան!L125+Արմավիր!L125+Արագածոտն!L125+Արաբկիր!L125+Աջափնյակ!L125)</f>
        <v>7</v>
      </c>
      <c r="M125" s="88">
        <f>SUM(Հարավ.քաղ!M125+Հյուսիս.քաղ!M125+'Երևանի քաղ'!M125+Արարատ!M125+Կոտայք!M125+Տավուշ!M125+լոռի!M125+Սյունիք!M125+Շիրակ!M125+Շենգավիթ!M125+Մալաթիա!M125+կենտրոն!M125+Գեղարք!M125+Էրեբունի!M125+Ավան!M125+Արմավիր!M125+Արագածոտն!M125+Արաբկիր!M125+Աջափնյակ!M125)</f>
        <v>6</v>
      </c>
      <c r="N125" s="90">
        <f t="shared" si="13"/>
        <v>8</v>
      </c>
      <c r="O125" s="88">
        <f>SUM(Հարավ.քաղ!O125+Հյուսիս.քաղ!O125+'Երևանի քաղ'!O125+Արարատ!O125+Կոտայք!O125+Տավուշ!O125+լոռի!O125+Սյունիք!O125+Շիրակ!O125+Շենգավիթ!O125+Մալաթիա!O125+կենտրոն!O125+Գեղարք!O125+Էրեբունի!O125+Ավան!O125+Արմավիր!O125+Արագածոտն!O125+Արաբկիր!O125+Աջափնյակ!O125)</f>
        <v>3</v>
      </c>
      <c r="P125" s="88">
        <f>SUM(Հարավ.քաղ!P125+Հյուսիս.քաղ!P125+'Երևանի քաղ'!P125+Արարատ!P125+Կոտայք!P125+Տավուշ!P125+լոռի!P125+Սյունիք!P125+Շիրակ!P125+Շենգավիթ!P125+Մալաթիա!P125+կենտրոն!P125+Գեղարք!P125+Էրեբունի!P125+Ավան!P125+Արմավիր!P125+Արագածոտն!P125+Արաբկիր!P125+Աջափնյակ!P125)</f>
        <v>3</v>
      </c>
      <c r="Q125" s="88">
        <f>SUM(Հարավ.քաղ!Q125+Հյուսիս.քաղ!Q125+'Երևանի քաղ'!Q125+Արարատ!Q125+Կոտայք!Q125+Տավուշ!Q125+լոռի!Q125+Սյունիք!Q125+Շիրակ!Q125+Շենգավիթ!Q125+Մալաթիա!Q125+կենտրոն!Q125+Գեղարք!Q125+Էրեբունի!Q125+Ավան!Q125+Արմավիր!Q125+Արագածոտն!Q125+Արաբկիր!Q125+Աջափնյակ!Q125)</f>
        <v>2</v>
      </c>
      <c r="R125" s="88">
        <f>SUM(Հարավ.քաղ!R125+Հյուսիս.քաղ!R125+'Երևանի քաղ'!R125+Արարատ!R125+Կոտայք!R125+Տավուշ!R125+լոռի!R125+Սյունիք!R125+Շիրակ!R125+Շենգավիթ!R125+Մալաթիա!R125+կենտրոն!R125+Գեղարք!R125+Էրեբունի!R125+Ավան!R125+Արմավիր!R125+Արագածոտն!R125+Արաբկիր!R125+Աջափնյակ!R125)</f>
        <v>0</v>
      </c>
      <c r="S125" s="90">
        <f t="shared" si="14"/>
        <v>29</v>
      </c>
      <c r="T125" s="88">
        <f>SUM(Հարավ.քաղ!T125+Հյուսիս.քաղ!T125+'Երևանի քաղ'!T125+Արարատ!T125+Կոտայք!T125+Տավուշ!T125+լոռի!T125+Սյունիք!T125+Շիրակ!T125+Շենգավիթ!T125+Մալաթիա!T125+կենտրոն!T125+Գեղարք!T125+Էրեբունի!T125+Ավան!T125+Արմավիր!T125+Արագածոտն!T125+Արաբկիր!T125+Աջափնյակ!T125)</f>
        <v>0</v>
      </c>
      <c r="U125" s="88">
        <f>SUM(Հարավ.քաղ!U125+Հյուսիս.քաղ!U125+'Երևանի քաղ'!U125+Արարատ!U125+Կոտայք!U125+Տավուշ!U125+լոռի!U125+Սյունիք!U125+Շիրակ!U125+Շենգավիթ!U125+Մալաթիա!U125+կենտրոն!U125+Գեղարք!U125+Էրեբունի!U125+Ավան!U125+Արմավիր!U125+Արագածոտն!U125+Արաբկիր!U125+Աջափնյակ!U125)</f>
        <v>23</v>
      </c>
      <c r="V125" s="88">
        <f>SUM(Հարավ.քաղ!V125+Հյուսիս.քաղ!V125+'Երևանի քաղ'!V125+Արարատ!V125+Կոտայք!V125+Տավուշ!V125+լոռի!V125+Սյունիք!V125+Շիրակ!V125+Շենգավիթ!V125+Մալաթիա!V125+կենտրոն!V125+Գեղարք!V125+Էրեբունի!V125+Ավան!V125+Արմավիր!V125+Արագածոտն!V125+Արաբկիր!V125+Աջափնյակ!V125)</f>
        <v>6</v>
      </c>
      <c r="W125" s="88">
        <f>SUM(Հարավ.քաղ!W125+Հյուսիս.քաղ!W125+'Երևանի քաղ'!W125+Արարատ!W125+Կոտայք!W125+Տավուշ!W125+լոռի!W125+Սյունիք!W125+Շիրակ!W125+Շենգավիթ!W125+Մալաթիա!W125+կենտրոն!W125+Գեղարք!W125+Էրեբունի!W125+Ավան!W125+Արմավիր!W125+Արագածոտն!W125+Արաբկիր!W125+Աջափնյակ!W125)</f>
        <v>0</v>
      </c>
      <c r="X125" s="88">
        <f>SUM(Հարավ.քաղ!X125+Հյուսիս.քաղ!X125+'Երևանի քաղ'!X125+Արարատ!X125+Կոտայք!X125+Տավուշ!X125+լոռի!X125+Սյունիք!X125+Շիրակ!X125+Շենգավիթ!X125+Մալաթիա!X125+կենտրոն!X125+Գեղարք!X125+Էրեբունի!X125+Ավան!X125+Արմավիր!X125+Արագածոտն!X125+Արաբկիր!X125+Աջափնյակ!X125)</f>
        <v>0</v>
      </c>
      <c r="Y125" s="90">
        <f t="shared" si="15"/>
        <v>17</v>
      </c>
      <c r="Z125" s="88">
        <f>SUM(Հարավ.քաղ!Z125+Հյուսիս.քաղ!Z125+'Երևանի քաղ'!Z125+Արարատ!Z125+Կոտայք!Z125+Տավուշ!Z125+լոռի!Z125+Սյունիք!Z125+Շիրակ!Z125+Շենգավիթ!Z125+Մալաթիա!Z125+կենտրոն!Z125+Գեղարք!Z125+Էրեբունի!Z125+Ավան!Z125+Արմավիր!Z125+Արագածոտն!Z125+Արաբկիր!Z125+Աջափնյակ!Z125)</f>
        <v>0</v>
      </c>
    </row>
    <row r="126" spans="1:26" s="84" customFormat="1" ht="14.25">
      <c r="A126" s="86" t="s">
        <v>233</v>
      </c>
      <c r="B126" s="671" t="s">
        <v>234</v>
      </c>
      <c r="C126" s="672"/>
      <c r="D126" s="673"/>
      <c r="E126" s="88">
        <f>SUM(Հարավ.քաղ!E126+Հյուսիս.քաղ!E126+'Երևանի քաղ'!E126+Արարատ!E126+Կոտայք!E126+Տավուշ!E126+լոռի!E126+Սյունիք!E126+Շիրակ!E126+Շենգավիթ!E126+Մալաթիա!E126+կենտրոն!E126+Գեղարք!E126+Էրեբունի!E126+Ավան!E126+Արմավիր!E126+Արագածոտն!E126+Արաբկիր!E126+Աջափնյակ!E126)</f>
        <v>6</v>
      </c>
      <c r="F126" s="88">
        <f>SUM(Հարավ.քաղ!F126+Հյուսիս.քաղ!F126+'Երևանի քաղ'!F126+Արարատ!F126+Կոտայք!F126+Տավուշ!F126+լոռի!F126+Սյունիք!F126+Շիրակ!F126+Շենգավիթ!F126+Մալաթիա!F126+կենտրոն!F126+Գեղարք!F126+Էրեբունի!F126+Ավան!F126+Արմավիր!F126+Արագածոտն!F126+Արաբկիր!F126+Աջափնյակ!F126)</f>
        <v>13</v>
      </c>
      <c r="G126" s="88">
        <f>SUM(Հարավ.քաղ!G126+Հյուսիս.քաղ!G126+'Երևանի քաղ'!G126+Արարատ!G126+Կոտայք!G126+Տավուշ!G126+լոռի!G126+Սյունիք!G126+Շիրակ!G126+Շենգավիթ!G126+Մալաթիա!G126+կենտրոն!G126+Գեղարք!G126+Էրեբունի!G126+Ավան!G126+Արմավիր!G126+Արագածոտն!G126+Արաբկիր!G126+Աջափնյակ!G126)</f>
        <v>11</v>
      </c>
      <c r="H126" s="88">
        <f>SUM(Հարավ.քաղ!H126+Հյուսիս.քաղ!H126+'Երևանի քաղ'!H126+Արարատ!H126+Կոտայք!H126+Տավուշ!H126+լոռի!H126+Սյունիք!H126+Շիրակ!H126+Շենգավիթ!H126+Մալաթիա!H126+կենտրոն!H126+Գեղարք!H126+Էրեբունի!H126+Ավան!H126+Արմավիր!H126+Արագածոտն!H126+Արաբկիր!H126+Աջափնյակ!H126)</f>
        <v>2</v>
      </c>
      <c r="I126" s="88">
        <f>SUM(Հարավ.քաղ!I126+Հյուսիս.քաղ!I126+'Երևանի քաղ'!I126+Արարատ!I126+Կոտայք!I126+Տավուշ!I126+լոռի!I126+Սյունիք!I126+Շիրակ!I126+Շենգավիթ!I126+Մալաթիա!I126+կենտրոն!I126+Գեղարք!I126+Էրեբունի!I126+Ավան!I126+Արմավիր!I126+Արագածոտն!I126+Արաբկիր!I126+Աջափնյակ!I126)</f>
        <v>0</v>
      </c>
      <c r="J126" s="90">
        <f t="shared" si="12"/>
        <v>7</v>
      </c>
      <c r="K126" s="88">
        <f>SUM(Հարավ.քաղ!K126+Հյուսիս.քաղ!K126+'Երևանի քաղ'!K126+Արարատ!K126+Կոտայք!K126+Տավուշ!K126+լոռի!K126+Սյունիք!K126+Շիրակ!K126+Շենգավիթ!K126+Մալաթիա!K126+կենտրոն!K126+Գեղարք!K126+Էրեբունի!K126+Ավան!K126+Արմավիր!K126+Արագածոտն!K126+Արաբկիր!K126+Աջափնյակ!K126)</f>
        <v>1</v>
      </c>
      <c r="L126" s="88">
        <f>SUM(Հարավ.քաղ!L126+Հյուսիս.քաղ!L126+'Երևանի քաղ'!L126+Արարատ!L126+Կոտայք!L126+Տավուշ!L126+լոռի!L126+Սյունիք!L126+Շիրակ!L126+Շենգավիթ!L126+Մալաթիա!L126+կենտրոն!L126+Գեղարք!L126+Էրեբունի!L126+Ավան!L126+Արմավիր!L126+Արագածոտն!L126+Արաբկիր!L126+Աջափնյակ!L126)</f>
        <v>2</v>
      </c>
      <c r="M126" s="88">
        <f>SUM(Հարավ.քաղ!M126+Հյուսիս.քաղ!M126+'Երևանի քաղ'!M126+Արարատ!M126+Կոտայք!M126+Տավուշ!M126+լոռի!M126+Սյունիք!M126+Շիրակ!M126+Շենգավիթ!M126+Մալաթիա!M126+կենտրոն!M126+Գեղարք!M126+Էրեբունի!M126+Ավան!M126+Արմավիր!M126+Արագածոտն!M126+Արաբկիր!M126+Աջափնյակ!M126)</f>
        <v>3</v>
      </c>
      <c r="N126" s="90">
        <f t="shared" si="13"/>
        <v>1</v>
      </c>
      <c r="O126" s="88">
        <f>SUM(Հարավ.քաղ!O126+Հյուսիս.քաղ!O126+'Երևանի քաղ'!O126+Արարատ!O126+Կոտայք!O126+Տավուշ!O126+լոռի!O126+Սյունիք!O126+Շիրակ!O126+Շենգավիթ!O126+Մալաթիա!O126+կենտրոն!O126+Գեղարք!O126+Էրեբունի!O126+Ավան!O126+Արմավիր!O126+Արագածոտն!O126+Արաբկիր!O126+Աջափնյակ!O126)</f>
        <v>0</v>
      </c>
      <c r="P126" s="88">
        <f>SUM(Հարավ.քաղ!P126+Հյուսիս.քաղ!P126+'Երևանի քաղ'!P126+Արարատ!P126+Կոտայք!P126+Տավուշ!P126+լոռի!P126+Սյունիք!P126+Շիրակ!P126+Շենգավիթ!P126+Մալաթիա!P126+կենտրոն!P126+Գեղարք!P126+Էրեբունի!P126+Ավան!P126+Արմավիր!P126+Արագածոտն!P126+Արաբկիր!P126+Աջափնյակ!P126)</f>
        <v>1</v>
      </c>
      <c r="Q126" s="88">
        <f>SUM(Հարավ.քաղ!Q126+Հյուսիս.քաղ!Q126+'Երևանի քաղ'!Q126+Արարատ!Q126+Կոտայք!Q126+Տավուշ!Q126+լոռի!Q126+Սյունիք!Q126+Շիրակ!Q126+Շենգավիթ!Q126+Մալաթիա!Q126+կենտրոն!Q126+Գեղարք!Q126+Էրեբունի!Q126+Ավան!Q126+Արմավիր!Q126+Արագածոտն!Q126+Արաբկիր!Q126+Աջափնյակ!Q126)</f>
        <v>0</v>
      </c>
      <c r="R126" s="88">
        <f>SUM(Հարավ.քաղ!R126+Հյուսիս.քաղ!R126+'Երևանի քաղ'!R126+Արարատ!R126+Կոտայք!R126+Տավուշ!R126+լոռի!R126+Սյունիք!R126+Շիրակ!R126+Շենգավիթ!R126+Մալաթիա!R126+կենտրոն!R126+Գեղարք!R126+Էրեբունի!R126+Ավան!R126+Արմավիր!R126+Արագածոտն!R126+Արաբկիր!R126+Աջափնյակ!R126)</f>
        <v>0</v>
      </c>
      <c r="S126" s="90">
        <f t="shared" si="14"/>
        <v>7</v>
      </c>
      <c r="T126" s="88">
        <f>SUM(Հարավ.քաղ!T126+Հյուսիս.քաղ!T126+'Երևանի քաղ'!T126+Արարատ!T126+Կոտայք!T126+Տավուշ!T126+լոռի!T126+Սյունիք!T126+Շիրակ!T126+Շենգավիթ!T126+Մալաթիա!T126+կենտրոն!T126+Գեղարք!T126+Էրեբունի!T126+Ավան!T126+Արմավիր!T126+Արագածոտն!T126+Արաբկիր!T126+Աջափնյակ!T126)</f>
        <v>1</v>
      </c>
      <c r="U126" s="88">
        <f>SUM(Հարավ.քաղ!U126+Հյուսիս.քաղ!U126+'Երևանի քաղ'!U126+Արարատ!U126+Կոտայք!U126+Տավուշ!U126+լոռի!U126+Սյունիք!U126+Շիրակ!U126+Շենգավիթ!U126+Մալաթիա!U126+կենտրոն!U126+Գեղարք!U126+Էրեբունի!U126+Ավան!U126+Արմավիր!U126+Արագածոտն!U126+Արաբկիր!U126+Աջափնյակ!U126)</f>
        <v>5</v>
      </c>
      <c r="V126" s="88">
        <f>SUM(Հարավ.քաղ!V126+Հյուսիս.քաղ!V126+'Երևանի քաղ'!V126+Արարատ!V126+Կոտայք!V126+Տավուշ!V126+լոռի!V126+Սյունիք!V126+Շիրակ!V126+Շենգավիթ!V126+Մալաթիա!V126+կենտրոն!V126+Գեղարք!V126+Էրեբունի!V126+Ավան!V126+Արմավիր!V126+Արագածոտն!V126+Արաբկիր!V126+Աջափնյակ!V126)</f>
        <v>1</v>
      </c>
      <c r="W126" s="88">
        <f>SUM(Հարավ.քաղ!W126+Հյուսիս.քաղ!W126+'Երևանի քաղ'!W126+Արարատ!W126+Կոտայք!W126+Տավուշ!W126+լոռի!W126+Սյունիք!W126+Շիրակ!W126+Շենգավիթ!W126+Մալաթիա!W126+կենտրոն!W126+Գեղարք!W126+Էրեբունի!W126+Ավան!W126+Արմավիր!W126+Արագածոտն!W126+Արաբկիր!W126+Աջափնյակ!W126)</f>
        <v>0</v>
      </c>
      <c r="X126" s="88">
        <f>SUM(Հարավ.քաղ!X126+Հյուսիս.քաղ!X126+'Երևանի քաղ'!X126+Արարատ!X126+Կոտայք!X126+Տավուշ!X126+լոռի!X126+Սյունիք!X126+Շիրակ!X126+Շենգավիթ!X126+Մալաթիա!X126+կենտրոն!X126+Գեղարք!X126+Էրեբունի!X126+Ավան!X126+Արմավիր!X126+Արագածոտն!X126+Արաբկիր!X126+Աջափնյակ!X126)</f>
        <v>0</v>
      </c>
      <c r="Y126" s="90">
        <f t="shared" si="15"/>
        <v>9</v>
      </c>
      <c r="Z126" s="88">
        <f>SUM(Հարավ.քաղ!Z126+Հյուսիս.քաղ!Z126+'Երևանի քաղ'!Z126+Արարատ!Z126+Կոտայք!Z126+Տավուշ!Z126+լոռի!Z126+Սյունիք!Z126+Շիրակ!Z126+Շենգավիթ!Z126+Մալաթիա!Z126+կենտրոն!Z126+Գեղարք!Z126+Էրեբունի!Z126+Ավան!Z126+Արմավիր!Z126+Արագածոտն!Z126+Արաբկիր!Z126+Աջափնյակ!Z126)</f>
        <v>1</v>
      </c>
    </row>
    <row r="127" spans="1:26" s="84" customFormat="1" ht="14.25">
      <c r="A127" s="86" t="s">
        <v>235</v>
      </c>
      <c r="B127" s="671" t="s">
        <v>236</v>
      </c>
      <c r="C127" s="672"/>
      <c r="D127" s="673"/>
      <c r="E127" s="88">
        <f>SUM(Հարավ.քաղ!E127+Հյուսիս.քաղ!E127+'Երևանի քաղ'!E127+Արարատ!E127+Կոտայք!E127+Տավուշ!E127+լոռի!E127+Սյունիք!E127+Շիրակ!E127+Շենգավիթ!E127+Մալաթիա!E127+կենտրոն!E127+Գեղարք!E127+Էրեբունի!E127+Ավան!E127+Արմավիր!E127+Արագածոտն!E127+Արաբկիր!E127+Աջափնյակ!E127)</f>
        <v>1</v>
      </c>
      <c r="F127" s="88">
        <f>SUM(Հարավ.քաղ!F127+Հյուսիս.քաղ!F127+'Երևանի քաղ'!F127+Արարատ!F127+Կոտայք!F127+Տավուշ!F127+լոռի!F127+Սյունիք!F127+Շիրակ!F127+Շենգավիթ!F127+Մալաթիա!F127+կենտրոն!F127+Գեղարք!F127+Էրեբունի!F127+Ավան!F127+Արմավիր!F127+Արագածոտն!F127+Արաբկիր!F127+Աջափնյակ!F127)</f>
        <v>6</v>
      </c>
      <c r="G127" s="88">
        <f>SUM(Հարավ.քաղ!G127+Հյուսիս.քաղ!G127+'Երևանի քաղ'!G127+Արարատ!G127+Կոտայք!G127+Տավուշ!G127+լոռի!G127+Սյունիք!G127+Շիրակ!G127+Շենգավիթ!G127+Մալաթիա!G127+կենտրոն!G127+Գեղարք!G127+Էրեբունի!G127+Ավան!G127+Արմավիր!G127+Արագածոտն!G127+Արաբկիր!G127+Աջափնյակ!G127)</f>
        <v>6</v>
      </c>
      <c r="H127" s="88">
        <f>SUM(Հարավ.քաղ!H127+Հյուսիս.քաղ!H127+'Երևանի քաղ'!H127+Արարատ!H127+Կոտայք!H127+Տավուշ!H127+լոռի!H127+Սյունիք!H127+Շիրակ!H127+Շենգավիթ!H127+Մալաթիա!H127+կենտրոն!H127+Գեղարք!H127+Էրեբունի!H127+Ավան!H127+Արմավիր!H127+Արագածոտն!H127+Արաբկիր!H127+Աջափնյակ!H127)</f>
        <v>0</v>
      </c>
      <c r="I127" s="88">
        <f>SUM(Հարավ.քաղ!I127+Հյուսիս.քաղ!I127+'Երևանի քաղ'!I127+Արարատ!I127+Կոտայք!I127+Տավուշ!I127+լոռի!I127+Սյունիք!I127+Շիրակ!I127+Շենգավիթ!I127+Մալաթիա!I127+կենտրոն!I127+Գեղարք!I127+Էրեբունի!I127+Ավան!I127+Արմավիր!I127+Արագածոտն!I127+Արաբկիր!I127+Աջափնյակ!I127)</f>
        <v>0</v>
      </c>
      <c r="J127" s="90">
        <f t="shared" si="12"/>
        <v>4</v>
      </c>
      <c r="K127" s="88">
        <f>SUM(Հարավ.քաղ!K127+Հյուսիս.քաղ!K127+'Երևանի քաղ'!K127+Արարատ!K127+Կոտայք!K127+Տավուշ!K127+լոռի!K127+Սյունիք!K127+Շիրակ!K127+Շենգավիթ!K127+Մալաթիա!K127+կենտրոն!K127+Գեղարք!K127+Էրեբունի!K127+Ավան!K127+Արմավիր!K127+Արագածոտն!K127+Արաբկիր!K127+Աջափնյակ!K127)</f>
        <v>2</v>
      </c>
      <c r="L127" s="88">
        <f>SUM(Հարավ.քաղ!L127+Հյուսիս.քաղ!L127+'Երևանի քաղ'!L127+Արարատ!L127+Կոտայք!L127+Տավուշ!L127+լոռի!L127+Սյունիք!L127+Շիրակ!L127+Շենգավիթ!L127+Մալաթիա!L127+կենտրոն!L127+Գեղարք!L127+Էրեբունի!L127+Ավան!L127+Արմավիր!L127+Արագածոտն!L127+Արաբկիր!L127+Աջափնյակ!L127)</f>
        <v>0</v>
      </c>
      <c r="M127" s="88">
        <f>SUM(Հարավ.քաղ!M127+Հյուսիս.քաղ!M127+'Երևանի քաղ'!M127+Արարատ!M127+Կոտայք!M127+Տավուշ!M127+լոռի!M127+Սյունիք!M127+Շիրակ!M127+Շենգավիթ!M127+Մալաթիա!M127+կենտրոն!M127+Գեղարք!M127+Էրեբունի!M127+Ավան!M127+Արմավիր!M127+Արագածոտն!M127+Արաբկիր!M127+Աջափնյակ!M127)</f>
        <v>1</v>
      </c>
      <c r="N127" s="90">
        <f t="shared" si="13"/>
        <v>1</v>
      </c>
      <c r="O127" s="88">
        <f>SUM(Հարավ.քաղ!O127+Հյուսիս.քաղ!O127+'Երևանի քաղ'!O127+Արարատ!O127+Կոտայք!O127+Տավուշ!O127+լոռի!O127+Սյունիք!O127+Շիրակ!O127+Շենգավիթ!O127+Մալաթիա!O127+կենտրոն!O127+Գեղարք!O127+Էրեբունի!O127+Ավան!O127+Արմավիր!O127+Արագածոտն!O127+Արաբկիր!O127+Աջափնյակ!O127)</f>
        <v>1</v>
      </c>
      <c r="P127" s="88">
        <f>SUM(Հարավ.քաղ!P127+Հյուսիս.քաղ!P127+'Երևանի քաղ'!P127+Արարատ!P127+Կոտայք!P127+Տավուշ!P127+լոռի!P127+Սյունիք!P127+Շիրակ!P127+Շենգավիթ!P127+Մալաթիա!P127+կենտրոն!P127+Գեղարք!P127+Էրեբունի!P127+Ավան!P127+Արմավիր!P127+Արագածոտն!P127+Արաբկիր!P127+Աջափնյակ!P127)</f>
        <v>0</v>
      </c>
      <c r="Q127" s="88">
        <f>SUM(Հարավ.քաղ!Q127+Հյուսիս.քաղ!Q127+'Երևանի քաղ'!Q127+Արարատ!Q127+Կոտայք!Q127+Տավուշ!Q127+լոռի!Q127+Սյունիք!Q127+Շիրակ!Q127+Շենգավիթ!Q127+Մալաթիա!Q127+կենտրոն!Q127+Գեղարք!Q127+Էրեբունի!Q127+Ավան!Q127+Արմավիր!Q127+Արագածոտն!Q127+Արաբկիր!Q127+Աջափնյակ!Q127)</f>
        <v>0</v>
      </c>
      <c r="R127" s="88">
        <f>SUM(Հարավ.քաղ!R127+Հյուսիս.քաղ!R127+'Երևանի քաղ'!R127+Արարատ!R127+Կոտայք!R127+Տավուշ!R127+լոռի!R127+Սյունիք!R127+Շիրակ!R127+Շենգավիթ!R127+Մալաթիա!R127+կենտրոն!R127+Գեղարք!R127+Էրեբունի!R127+Ավան!R127+Արմավիր!R127+Արագածոտն!R127+Արաբկիր!R127+Աջափնյակ!R127)</f>
        <v>0</v>
      </c>
      <c r="S127" s="90">
        <f t="shared" si="14"/>
        <v>4</v>
      </c>
      <c r="T127" s="88">
        <f>SUM(Հարավ.քաղ!T127+Հյուսիս.քաղ!T127+'Երևանի քաղ'!T127+Արարատ!T127+Կոտայք!T127+Տավուշ!T127+լոռի!T127+Սյունիք!T127+Շիրակ!T127+Շենգավիթ!T127+Մալաթիա!T127+կենտրոն!T127+Գեղարք!T127+Էրեբունի!T127+Ավան!T127+Արմավիր!T127+Արագածոտն!T127+Արաբկիր!T127+Աջափնյակ!T127)</f>
        <v>0</v>
      </c>
      <c r="U127" s="88">
        <f>SUM(Հարավ.քաղ!U127+Հյուսիս.քաղ!U127+'Երևանի քաղ'!U127+Արարատ!U127+Կոտայք!U127+Տավուշ!U127+լոռի!U127+Սյունիք!U127+Շիրակ!U127+Շենգավիթ!U127+Մալաթիա!U127+կենտրոն!U127+Գեղարք!U127+Էրեբունի!U127+Ավան!U127+Արմավիր!U127+Արագածոտն!U127+Արաբկիր!U127+Աջափնյակ!U127)</f>
        <v>1</v>
      </c>
      <c r="V127" s="88">
        <f>SUM(Հարավ.քաղ!V127+Հյուսիս.քաղ!V127+'Երևանի քաղ'!V127+Արարատ!V127+Կոտայք!V127+Տավուշ!V127+լոռի!V127+Սյունիք!V127+Շիրակ!V127+Շենգավիթ!V127+Մալաթիա!V127+կենտրոն!V127+Գեղարք!V127+Էրեբունի!V127+Ավան!V127+Արմավիր!V127+Արագածոտն!V127+Արաբկիր!V127+Աջափնյակ!V127)</f>
        <v>3</v>
      </c>
      <c r="W127" s="88">
        <f>SUM(Հարավ.քաղ!W127+Հյուսիս.քաղ!W127+'Երևանի քաղ'!W127+Արարատ!W127+Կոտայք!W127+Տավուշ!W127+լոռի!W127+Սյունիք!W127+Շիրակ!W127+Շենգավիթ!W127+Մալաթիա!W127+կենտրոն!W127+Գեղարք!W127+Էրեբունի!W127+Ավան!W127+Արմավիր!W127+Արագածոտն!W127+Արաբկիր!W127+Աջափնյակ!W127)</f>
        <v>0</v>
      </c>
      <c r="X127" s="88">
        <f>SUM(Հարավ.քաղ!X127+Հյուսիս.քաղ!X127+'Երևանի քաղ'!X127+Արարատ!X127+Կոտայք!X127+Տավուշ!X127+լոռի!X127+Սյունիք!X127+Շիրակ!X127+Շենգավիթ!X127+Մալաթիա!X127+կենտրոն!X127+Գեղարք!X127+Էրեբունի!X127+Ավան!X127+Արմավիր!X127+Արագածոտն!X127+Արաբկիր!X127+Աջափնյակ!X127)</f>
        <v>0</v>
      </c>
      <c r="Y127" s="90">
        <f t="shared" si="15"/>
        <v>3</v>
      </c>
      <c r="Z127" s="88">
        <f>SUM(Հարավ.քաղ!Z127+Հյուսիս.քաղ!Z127+'Երևանի քաղ'!Z127+Արարատ!Z127+Կոտայք!Z127+Տավուշ!Z127+լոռի!Z127+Սյունիք!Z127+Շիրակ!Z127+Շենգավիթ!Z127+Մալաթիա!Z127+կենտրոն!Z127+Գեղարք!Z127+Էրեբունի!Z127+Ավան!Z127+Արմավիր!Z127+Արագածոտն!Z127+Արաբկիր!Z127+Աջափնյակ!Z127)</f>
        <v>1</v>
      </c>
    </row>
    <row r="128" spans="1:26" s="84" customFormat="1" ht="14.25">
      <c r="A128" s="86" t="s">
        <v>237</v>
      </c>
      <c r="B128" s="671" t="s">
        <v>238</v>
      </c>
      <c r="C128" s="672"/>
      <c r="D128" s="673"/>
      <c r="E128" s="88">
        <f>SUM(Հարավ.քաղ!E128+Հյուսիս.քաղ!E128+'Երևանի քաղ'!E128+Արարատ!E128+Կոտայք!E128+Տավուշ!E128+լոռի!E128+Սյունիք!E128+Շիրակ!E128+Շենգավիթ!E128+Մալաթիա!E128+կենտրոն!E128+Գեղարք!E128+Էրեբունի!E128+Ավան!E128+Արմավիր!E128+Արագածոտն!E128+Արաբկիր!E128+Աջափնյակ!E128)</f>
        <v>0</v>
      </c>
      <c r="F128" s="88">
        <f>SUM(Հարավ.քաղ!F128+Հյուսիս.քաղ!F128+'Երևանի քաղ'!F128+Արարատ!F128+Կոտայք!F128+Տավուշ!F128+լոռի!F128+Սյունիք!F128+Շիրակ!F128+Շենգավիթ!F128+Մալաթիա!F128+կենտրոն!F128+Գեղարք!F128+Էրեբունի!F128+Ավան!F128+Արմավիր!F128+Արագածոտն!F128+Արաբկիր!F128+Աջափնյակ!F128)</f>
        <v>1</v>
      </c>
      <c r="G128" s="88">
        <f>SUM(Հարավ.քաղ!G128+Հյուսիս.քաղ!G128+'Երևանի քաղ'!G128+Արարատ!G128+Կոտայք!G128+Տավուշ!G128+լոռի!G128+Սյունիք!G128+Շիրակ!G128+Շենգավիթ!G128+Մալաթիա!G128+կենտրոն!G128+Գեղարք!G128+Էրեբունի!G128+Ավան!G128+Արմավիր!G128+Արագածոտն!G128+Արաբկիր!G128+Աջափնյակ!G128)</f>
        <v>1</v>
      </c>
      <c r="H128" s="88">
        <f>SUM(Հարավ.քաղ!H128+Հյուսիս.քաղ!H128+'Երևանի քաղ'!H128+Արարատ!H128+Կոտայք!H128+Տավուշ!H128+լոռի!H128+Սյունիք!H128+Շիրակ!H128+Շենգավիթ!H128+Մալաթիա!H128+կենտրոն!H128+Գեղարք!H128+Էրեբունի!H128+Ավան!H128+Արմավիր!H128+Արագածոտն!H128+Արաբկիր!H128+Աջափնյակ!H128)</f>
        <v>0</v>
      </c>
      <c r="I128" s="88">
        <f>SUM(Հարավ.քաղ!I128+Հյուսիս.քաղ!I128+'Երևանի քաղ'!I128+Արարատ!I128+Կոտայք!I128+Տավուշ!I128+լոռի!I128+Սյունիք!I128+Շիրակ!I128+Շենգավիթ!I128+Մալաթիա!I128+կենտրոն!I128+Գեղարք!I128+Էրեբունի!I128+Ավան!I128+Արմավիր!I128+Արագածոտն!I128+Արաբկիր!I128+Աջափնյակ!I128)</f>
        <v>0</v>
      </c>
      <c r="J128" s="90">
        <f t="shared" si="12"/>
        <v>1</v>
      </c>
      <c r="K128" s="88">
        <f>SUM(Հարավ.քաղ!K128+Հյուսիս.քաղ!K128+'Երևանի քաղ'!K128+Արարատ!K128+Կոտայք!K128+Տավուշ!K128+լոռի!K128+Սյունիք!K128+Շիրակ!K128+Շենգավիթ!K128+Մալաթիա!K128+կենտրոն!K128+Գեղարք!K128+Էրեբունի!K128+Ավան!K128+Արմավիր!K128+Արագածոտն!K128+Արաբկիր!K128+Աջափնյակ!K128)</f>
        <v>1</v>
      </c>
      <c r="L128" s="88">
        <f>SUM(Հարավ.քաղ!L128+Հյուսիս.քաղ!L128+'Երևանի քաղ'!L128+Արարատ!L128+Կոտայք!L128+Տավուշ!L128+լոռի!L128+Սյունիք!L128+Շիրակ!L128+Շենգավիթ!L128+Մալաթիա!L128+կենտրոն!L128+Գեղարք!L128+Էրեբունի!L128+Ավան!L128+Արմավիր!L128+Արագածոտն!L128+Արաբկիր!L128+Աջափնյակ!L128)</f>
        <v>0</v>
      </c>
      <c r="M128" s="88">
        <f>SUM(Հարավ.քաղ!M128+Հյուսիս.քաղ!M128+'Երևանի քաղ'!M128+Արարատ!M128+Կոտայք!M128+Տավուշ!M128+լոռի!M128+Սյունիք!M128+Շիրակ!M128+Շենգավիթ!M128+Մալաթիա!M128+կենտրոն!M128+Գեղարք!M128+Էրեբունի!M128+Ավան!M128+Արմավիր!M128+Արագածոտն!M128+Արաբկիր!M128+Աջափնյակ!M128)</f>
        <v>0</v>
      </c>
      <c r="N128" s="90">
        <f t="shared" si="13"/>
        <v>0</v>
      </c>
      <c r="O128" s="88">
        <f>SUM(Հարավ.քաղ!O128+Հյուսիս.քաղ!O128+'Երևանի քաղ'!O128+Արարատ!O128+Կոտայք!O128+Տավուշ!O128+լոռի!O128+Սյունիք!O128+Շիրակ!O128+Շենգավիթ!O128+Մալաթիա!O128+կենտրոն!O128+Գեղարք!O128+Էրեբունի!O128+Ավան!O128+Արմավիր!O128+Արագածոտն!O128+Արաբկիր!O128+Աջափնյակ!O128)</f>
        <v>0</v>
      </c>
      <c r="P128" s="88">
        <f>SUM(Հարավ.քաղ!P128+Հյուսիս.քաղ!P128+'Երևանի քաղ'!P128+Արարատ!P128+Կոտայք!P128+Տավուշ!P128+լոռի!P128+Սյունիք!P128+Շիրակ!P128+Շենգավիթ!P128+Մալաթիա!P128+կենտրոն!P128+Գեղարք!P128+Էրեբունի!P128+Ավան!P128+Արմավիր!P128+Արագածոտն!P128+Արաբկիր!P128+Աջափնյակ!P128)</f>
        <v>0</v>
      </c>
      <c r="Q128" s="88">
        <f>SUM(Հարավ.քաղ!Q128+Հյուսիս.քաղ!Q128+'Երևանի քաղ'!Q128+Արարատ!Q128+Կոտայք!Q128+Տավուշ!Q128+լոռի!Q128+Սյունիք!Q128+Շիրակ!Q128+Շենգավիթ!Q128+Մալաթիա!Q128+կենտրոն!Q128+Գեղարք!Q128+Էրեբունի!Q128+Ավան!Q128+Արմավիր!Q128+Արագածոտն!Q128+Արաբկիր!Q128+Աջափնյակ!Q128)</f>
        <v>0</v>
      </c>
      <c r="R128" s="88">
        <f>SUM(Հարավ.քաղ!R128+Հյուսիս.քաղ!R128+'Երևանի քաղ'!R128+Արարատ!R128+Կոտայք!R128+Տավուշ!R128+լոռի!R128+Սյունիք!R128+Շիրակ!R128+Շենգավիթ!R128+Մալաթիա!R128+կենտրոն!R128+Գեղարք!R128+Էրեբունի!R128+Ավան!R128+Արմավիր!R128+Արագածոտն!R128+Արաբկիր!R128+Աջափնյակ!R128)</f>
        <v>0</v>
      </c>
      <c r="S128" s="90">
        <f t="shared" si="14"/>
        <v>1</v>
      </c>
      <c r="T128" s="88">
        <f>SUM(Հարավ.քաղ!T128+Հյուսիս.քաղ!T128+'Երևանի քաղ'!T128+Արարատ!T128+Կոտայք!T128+Տավուշ!T128+լոռի!T128+Սյունիք!T128+Շիրակ!T128+Շենգավիթ!T128+Մալաթիա!T128+կենտրոն!T128+Գեղարք!T128+Էրեբունի!T128+Ավան!T128+Արմավիր!T128+Արագածոտն!T128+Արաբկիր!T128+Աջափնյակ!T128)</f>
        <v>0</v>
      </c>
      <c r="U128" s="88">
        <f>SUM(Հարավ.քաղ!U128+Հյուսիս.քաղ!U128+'Երևանի քաղ'!U128+Արարատ!U128+Կոտայք!U128+Տավուշ!U128+լոռի!U128+Սյունիք!U128+Շիրակ!U128+Շենգավիթ!U128+Մալաթիա!U128+կենտրոն!U128+Գեղարք!U128+Էրեբունի!U128+Ավան!U128+Արմավիր!U128+Արագածոտն!U128+Արաբկիր!U128+Աջափնյակ!U128)</f>
        <v>1</v>
      </c>
      <c r="V128" s="88">
        <f>SUM(Հարավ.քաղ!V128+Հյուսիս.քաղ!V128+'Երևանի քաղ'!V128+Արարատ!V128+Կոտայք!V128+Տավուշ!V128+լոռի!V128+Սյունիք!V128+Շիրակ!V128+Շենգավիթ!V128+Մալաթիա!V128+կենտրոն!V128+Գեղարք!V128+Էրեբունի!V128+Ավան!V128+Արմավիր!V128+Արագածոտն!V128+Արաբկիր!V128+Աջափնյակ!V128)</f>
        <v>0</v>
      </c>
      <c r="W128" s="88">
        <f>SUM(Հարավ.քաղ!W128+Հյուսիս.քաղ!W128+'Երևանի քաղ'!W128+Արարատ!W128+Կոտայք!W128+Տավուշ!W128+լոռի!W128+Սյունիք!W128+Շիրակ!W128+Շենգավիթ!W128+Մալաթիա!W128+կենտրոն!W128+Գեղարք!W128+Էրեբունի!W128+Ավան!W128+Արմավիր!W128+Արագածոտն!W128+Արաբկիր!W128+Աջափնյակ!W128)</f>
        <v>0</v>
      </c>
      <c r="X128" s="88">
        <f>SUM(Հարավ.քաղ!X128+Հյուսիս.քաղ!X128+'Երևանի քաղ'!X128+Արարատ!X128+Կոտայք!X128+Տավուշ!X128+լոռի!X128+Սյունիք!X128+Շիրակ!X128+Շենգավիթ!X128+Մալաթիա!X128+կենտրոն!X128+Գեղարք!X128+Էրեբունի!X128+Ավան!X128+Արմավիր!X128+Արագածոտն!X128+Արաբկիր!X128+Աջափնյակ!X128)</f>
        <v>0</v>
      </c>
      <c r="Y128" s="90">
        <f t="shared" si="15"/>
        <v>0</v>
      </c>
      <c r="Z128" s="88">
        <f>SUM(Հարավ.քաղ!Z128+Հյուսիս.քաղ!Z128+'Երևանի քաղ'!Z128+Արարատ!Z128+Կոտայք!Z128+Տավուշ!Z128+լոռի!Z128+Սյունիք!Z128+Շիրակ!Z128+Շենգավիթ!Z128+Մալաթիա!Z128+կենտրոն!Z128+Գեղարք!Z128+Էրեբունի!Z128+Ավան!Z128+Արմավիր!Z128+Արագածոտն!Z128+Արաբկիր!Z128+Աջափնյակ!Z128)</f>
        <v>0</v>
      </c>
    </row>
    <row r="129" spans="1:26" s="84" customFormat="1" ht="14.25">
      <c r="A129" s="86" t="s">
        <v>239</v>
      </c>
      <c r="B129" s="674" t="s">
        <v>63</v>
      </c>
      <c r="C129" s="675"/>
      <c r="D129" s="676"/>
      <c r="E129" s="88">
        <f>SUM(Հարավ.քաղ!E129+Հյուսիս.քաղ!E129+'Երևանի քաղ'!E129+Արարատ!E129+Կոտայք!E129+Տավուշ!E129+լոռի!E129+Սյունիք!E129+Շիրակ!E129+Շենգավիթ!E129+Մալաթիա!E129+կենտրոն!E129+Գեղարք!E129+Էրեբունի!E129+Ավան!E129+Արմավիր!E129+Արագածոտն!E129+Արաբկիր!E129+Աջափնյակ!E129)</f>
        <v>45</v>
      </c>
      <c r="F129" s="88">
        <f>SUM(Հարավ.քաղ!F129+Հյուսիս.քաղ!F129+'Երևանի քաղ'!F129+Արարատ!F129+Կոտայք!F129+Տավուշ!F129+լոռի!F129+Սյունիք!F129+Շիրակ!F129+Շենգավիթ!F129+Մալաթիա!F129+կենտրոն!F129+Գեղարք!F129+Էրեբունի!F129+Ավան!F129+Արմավիր!F129+Արագածոտն!F129+Արաբկիր!F129+Աջափնյակ!F129)</f>
        <v>159</v>
      </c>
      <c r="G129" s="88">
        <f>SUM(Հարավ.քաղ!G129+Հյուսիս.քաղ!G129+'Երևանի քաղ'!G129+Արարատ!G129+Կոտայք!G129+Տավուշ!G129+լոռի!G129+Սյունիք!G129+Շիրակ!G129+Շենգավիթ!G129+Մալաթիա!G129+կենտրոն!G129+Գեղարք!G129+Էրեբունի!G129+Ավան!G129+Արմավիր!G129+Արագածոտն!G129+Արաբկիր!G129+Աջափնյակ!G129)</f>
        <v>130</v>
      </c>
      <c r="H129" s="88">
        <f>SUM(Հարավ.քաղ!H129+Հյուսիս.քաղ!H129+'Երևանի քաղ'!H129+Արարատ!H129+Կոտայք!H129+Տավուշ!H129+լոռի!H129+Սյունիք!H129+Շիրակ!H129+Շենգավիթ!H129+Մալաթիա!H129+կենտրոն!H129+Գեղարք!H129+Էրեբունի!H129+Ավան!H129+Արմավիր!H129+Արագածոտն!H129+Արաբկիր!H129+Աջափնյակ!H129)</f>
        <v>28</v>
      </c>
      <c r="I129" s="88">
        <f>SUM(Հարավ.քաղ!I129+Հյուսիս.քաղ!I129+'Երևանի քաղ'!I129+Արարատ!I129+Կոտայք!I129+Տավուշ!I129+լոռի!I129+Սյունիք!I129+Շիրակ!I129+Շենգավիթ!I129+Մալաթիա!I129+կենտրոն!I129+Գեղարք!I129+Էրեբունի!I129+Ավան!I129+Արմավիր!I129+Արագածոտն!I129+Արաբկիր!I129+Աջափնյակ!I129)</f>
        <v>1</v>
      </c>
      <c r="J129" s="90">
        <f t="shared" si="12"/>
        <v>107</v>
      </c>
      <c r="K129" s="88">
        <f>SUM(Հարավ.քաղ!K129+Հյուսիս.քաղ!K129+'Երևանի քաղ'!K129+Արարատ!K129+Կոտայք!K129+Տավուշ!K129+լոռի!K129+Սյունիք!K129+Շիրակ!K129+Շենգավիթ!K129+Մալաթիա!K129+կենտրոն!K129+Գեղարք!K129+Էրեբունի!K129+Ավան!K129+Արմավիր!K129+Արագածոտն!K129+Արաբկիր!K129+Աջափնյակ!K129)</f>
        <v>43</v>
      </c>
      <c r="L129" s="88">
        <f>SUM(Հարավ.քաղ!L129+Հյուսիս.քաղ!L129+'Երևանի քաղ'!L129+Արարատ!L129+Կոտայք!L129+Տավուշ!L129+լոռի!L129+Սյունիք!L129+Շիրակ!L129+Շենգավիթ!L129+Մալաթիա!L129+կենտրոն!L129+Գեղարք!L129+Էրեբունի!L129+Ավան!L129+Արմավիր!L129+Արագածոտն!L129+Արաբկիր!L129+Աջափնյակ!L129)</f>
        <v>11</v>
      </c>
      <c r="M129" s="88">
        <f>SUM(Հարավ.քաղ!M129+Հյուսիս.քաղ!M129+'Երևանի քաղ'!M129+Արարատ!M129+Կոտայք!M129+Տավուշ!M129+լոռի!M129+Սյունիք!M129+Շիրակ!M129+Շենգավիթ!M129+Մալաթիա!M129+կենտրոն!M129+Գեղարք!M129+Էրեբունի!M129+Ավան!M129+Արմավիր!M129+Արագածոտն!M129+Արաբկիր!M129+Աջափնյակ!M129)</f>
        <v>29</v>
      </c>
      <c r="N129" s="90">
        <f t="shared" si="13"/>
        <v>24</v>
      </c>
      <c r="O129" s="88">
        <f>SUM(Հարավ.քաղ!O129+Հյուսիս.քաղ!O129+'Երևանի քաղ'!O129+Արարատ!O129+Կոտայք!O129+Տավուշ!O129+լոռի!O129+Սյունիք!O129+Շիրակ!O129+Շենգավիթ!O129+Մալաթիա!O129+կենտրոն!O129+Գեղարք!O129+Էրեբունի!O129+Ավան!O129+Արմավիր!O129+Արագածոտն!O129+Արաբկիր!O129+Աջափնյակ!O129)</f>
        <v>7</v>
      </c>
      <c r="P129" s="88">
        <f>SUM(Հարավ.քաղ!P129+Հյուսիս.քաղ!P129+'Երևանի քաղ'!P129+Արարատ!P129+Կոտայք!P129+Տավուշ!P129+լոռի!P129+Սյունիք!P129+Շիրակ!P129+Շենգավիթ!P129+Մալաթիա!P129+կենտրոն!P129+Գեղարք!P129+Էրեբունի!P129+Ավան!P129+Արմավիր!P129+Արագածոտն!P129+Արաբկիր!P129+Աջափնյակ!P129)</f>
        <v>15</v>
      </c>
      <c r="Q129" s="88">
        <f>SUM(Հարավ.քաղ!Q129+Հյուսիս.քաղ!Q129+'Երևանի քաղ'!Q129+Արարատ!Q129+Կոտայք!Q129+Տավուշ!Q129+լոռի!Q129+Սյունիք!Q129+Շիրակ!Q129+Շենգավիթ!Q129+Մալաթիա!Q129+կենտրոն!Q129+Գեղարք!Q129+Էրեբունի!Q129+Ավան!Q129+Արմավիր!Q129+Արագածոտն!Q129+Արաբկիր!Q129+Աջափնյակ!Q129)</f>
        <v>2</v>
      </c>
      <c r="R129" s="88">
        <f>SUM(Հարավ.քաղ!R129+Հյուսիս.քաղ!R129+'Երևանի քաղ'!R129+Արարատ!R129+Կոտայք!R129+Տավուշ!R129+լոռի!R129+Սյունիք!R129+Շիրակ!R129+Շենգավիթ!R129+Մալաթիա!R129+կենտրոն!R129+Գեղարք!R129+Էրեբունի!R129+Ավան!R129+Արմավիր!R129+Արագածոտն!R129+Արաբկիր!R129+Աջափնյակ!R129)</f>
        <v>0</v>
      </c>
      <c r="S129" s="90">
        <f t="shared" si="14"/>
        <v>107</v>
      </c>
      <c r="T129" s="88">
        <f>SUM(Հարավ.քաղ!T129+Հյուսիս.քաղ!T129+'Երևանի քաղ'!T129+Արարատ!T129+Կոտայք!T129+Տավուշ!T129+լոռի!T129+Սյունիք!T129+Շիրակ!T129+Շենգավիթ!T129+Մալաթիա!T129+կենտրոն!T129+Գեղարք!T129+Էրեբունի!T129+Ավան!T129+Արմավիր!T129+Արագածոտն!T129+Արաբկիր!T129+Աջափնյակ!T129)</f>
        <v>6</v>
      </c>
      <c r="U129" s="88">
        <f>SUM(Հարավ.քաղ!U129+Հյուսիս.քաղ!U129+'Երևանի քաղ'!U129+Արարատ!U129+Կոտայք!U129+Տավուշ!U129+լոռի!U129+Սյունիք!U129+Շիրակ!U129+Շենգավիթ!U129+Մալաթիա!U129+կենտրոն!U129+Գեղարք!U129+Էրեբունի!U129+Ավան!U129+Արմավիր!U129+Արագածոտն!U129+Արաբկիր!U129+Աջափնյակ!U129)</f>
        <v>69</v>
      </c>
      <c r="V129" s="88">
        <f>SUM(Հարավ.քաղ!V129+Հյուսիս.քաղ!V129+'Երևանի քաղ'!V129+Արարատ!V129+Կոտայք!V129+Տավուշ!V129+լոռի!V129+Սյունիք!V129+Շիրակ!V129+Շենգավիթ!V129+Մալաթիա!V129+կենտրոն!V129+Գեղարք!V129+Էրեբունի!V129+Ավան!V129+Արմավիր!V129+Արագածոտն!V129+Արաբկիր!V129+Աջափնյակ!V129)</f>
        <v>32</v>
      </c>
      <c r="W129" s="88">
        <f>SUM(Հարավ.քաղ!W129+Հյուսիս.քաղ!W129+'Երևանի քաղ'!W129+Արարատ!W129+Կոտայք!W129+Տավուշ!W129+լոռի!W129+Սյունիք!W129+Շիրակ!W129+Շենգավիթ!W129+Մալաթիա!W129+կենտրոն!W129+Գեղարք!W129+Էրեբունի!W129+Ավան!W129+Արմավիր!W129+Արագածոտն!W129+Արաբկիր!W129+Աջափնյակ!W129)</f>
        <v>0</v>
      </c>
      <c r="X129" s="88">
        <f>SUM(Հարավ.քաղ!X129+Հյուսիս.քաղ!X129+'Երևանի քաղ'!X129+Արարատ!X129+Կոտայք!X129+Տավուշ!X129+լոռի!X129+Սյունիք!X129+Շիրակ!X129+Շենգավիթ!X129+Մալաթիա!X129+կենտրոն!X129+Գեղարք!X129+Էրեբունի!X129+Ավան!X129+Արմավիր!X129+Արագածոտն!X129+Արաբկիր!X129+Աջափնյակ!X129)</f>
        <v>0</v>
      </c>
      <c r="Y129" s="90">
        <f t="shared" si="15"/>
        <v>62</v>
      </c>
      <c r="Z129" s="88">
        <f>SUM(Հարավ.քաղ!Z129+Հյուսիս.քաղ!Z129+'Երևանի քաղ'!Z129+Արարատ!Z129+Կոտայք!Z129+Տավուշ!Z129+լոռի!Z129+Սյունիք!Z129+Շիրակ!Z129+Շենգավիթ!Z129+Մալաթիա!Z129+կենտրոն!Z129+Գեղարք!Z129+Էրեբունի!Z129+Ավան!Z129+Արմավիր!Z129+Արագածոտն!Z129+Արաբկիր!Z129+Աջափնյակ!Z129)</f>
        <v>5</v>
      </c>
    </row>
    <row r="130" spans="1:26" s="84" customFormat="1" ht="14.25">
      <c r="A130" s="51" t="s">
        <v>240</v>
      </c>
      <c r="B130" s="446" t="s">
        <v>241</v>
      </c>
      <c r="C130" s="468"/>
      <c r="D130" s="469"/>
      <c r="E130" s="90">
        <f t="shared" ref="E130:Z130" si="20">SUM(E131+E132+E133)</f>
        <v>9</v>
      </c>
      <c r="F130" s="44">
        <f t="shared" si="20"/>
        <v>18</v>
      </c>
      <c r="G130" s="44">
        <f t="shared" si="20"/>
        <v>15</v>
      </c>
      <c r="H130" s="44">
        <f t="shared" si="20"/>
        <v>3</v>
      </c>
      <c r="I130" s="44">
        <f t="shared" si="20"/>
        <v>0</v>
      </c>
      <c r="J130" s="90">
        <f t="shared" si="12"/>
        <v>10</v>
      </c>
      <c r="K130" s="44">
        <f t="shared" si="20"/>
        <v>1</v>
      </c>
      <c r="L130" s="44">
        <f t="shared" si="20"/>
        <v>2</v>
      </c>
      <c r="M130" s="44">
        <f t="shared" si="20"/>
        <v>7</v>
      </c>
      <c r="N130" s="90">
        <f t="shared" si="13"/>
        <v>0</v>
      </c>
      <c r="O130" s="44">
        <f t="shared" si="20"/>
        <v>0</v>
      </c>
      <c r="P130" s="44">
        <f t="shared" si="20"/>
        <v>0</v>
      </c>
      <c r="Q130" s="44">
        <f t="shared" si="20"/>
        <v>0</v>
      </c>
      <c r="R130" s="44">
        <f t="shared" si="20"/>
        <v>0</v>
      </c>
      <c r="S130" s="90">
        <f t="shared" si="14"/>
        <v>10</v>
      </c>
      <c r="T130" s="44">
        <f t="shared" si="20"/>
        <v>9</v>
      </c>
      <c r="U130" s="44">
        <f t="shared" si="20"/>
        <v>2</v>
      </c>
      <c r="V130" s="44">
        <f t="shared" si="20"/>
        <v>8</v>
      </c>
      <c r="W130" s="44">
        <f t="shared" si="20"/>
        <v>0</v>
      </c>
      <c r="X130" s="44">
        <f t="shared" si="20"/>
        <v>0</v>
      </c>
      <c r="Y130" s="90">
        <f t="shared" si="15"/>
        <v>5</v>
      </c>
      <c r="Z130" s="44">
        <f t="shared" si="20"/>
        <v>2</v>
      </c>
    </row>
    <row r="131" spans="1:26" s="84" customFormat="1">
      <c r="A131" s="86" t="s">
        <v>242</v>
      </c>
      <c r="B131" s="677" t="s">
        <v>243</v>
      </c>
      <c r="C131" s="678"/>
      <c r="D131" s="679"/>
      <c r="E131" s="88">
        <f>SUM(Հարավ.քաղ!E131+Հյուսիս.քաղ!E131+'Երևանի քաղ'!E131+Արարատ!E131+Կոտայք!E131+Տավուշ!E131+լոռի!E131+Սյունիք!E131+Շիրակ!E131+Շենգավիթ!E131+Մալաթիա!E131+կենտրոն!E131+Գեղարք!E131+Էրեբունի!E131+Ավան!E131+Արմավիր!E131+Արագածոտն!E131+Արաբկիր!E131+Աջափնյակ!E131)</f>
        <v>7</v>
      </c>
      <c r="F131" s="88">
        <f>SUM(Հարավ.քաղ!F131+Հյուսիս.քաղ!F131+'Երևանի քաղ'!F131+Արարատ!F131+Կոտայք!F131+Տավուշ!F131+լոռի!F131+Սյունիք!F131+Շիրակ!F131+Շենգավիթ!F131+Մալաթիա!F131+կենտրոն!F131+Գեղարք!F131+Էրեբունի!F131+Ավան!F131+Արմավիր!F131+Արագածոտն!F131+Արաբկիր!F131+Աջափնյակ!F131)</f>
        <v>14</v>
      </c>
      <c r="G131" s="88">
        <f>SUM(Հարավ.քաղ!G131+Հյուսիս.քաղ!G131+'Երևանի քաղ'!G131+Արարատ!G131+Կոտայք!G131+Տավուշ!G131+լոռի!G131+Սյունիք!G131+Շիրակ!G131+Շենգավիթ!G131+Մալաթիա!G131+կենտրոն!G131+Գեղարք!G131+Էրեբունի!G131+Ավան!G131+Արմավիր!G131+Արագածոտն!G131+Արաբկիր!G131+Աջափնյակ!G131)</f>
        <v>12</v>
      </c>
      <c r="H131" s="88">
        <f>SUM(Հարավ.քաղ!H131+Հյուսիս.քաղ!H131+'Երևանի քաղ'!H131+Արարատ!H131+Կոտայք!H131+Տավուշ!H131+լոռի!H131+Սյունիք!H131+Շիրակ!H131+Շենգավիթ!H131+Մալաթիա!H131+կենտրոն!H131+Գեղարք!H131+Էրեբունի!H131+Ավան!H131+Արմավիր!H131+Արագածոտն!H131+Արաբկիր!H131+Աջափնյակ!H131)</f>
        <v>2</v>
      </c>
      <c r="I131" s="88">
        <f>SUM(Հարավ.քաղ!I131+Հյուսիս.քաղ!I131+'Երևանի քաղ'!I131+Արարատ!I131+Կոտայք!I131+Տավուշ!I131+լոռի!I131+Սյունիք!I131+Շիրակ!I131+Շենգավիթ!I131+Մալաթիա!I131+կենտրոն!I131+Գեղարք!I131+Էրեբունի!I131+Ավան!I131+Արմավիր!I131+Արագածոտն!I131+Արաբկիր!I131+Աջափնյակ!I131)</f>
        <v>0</v>
      </c>
      <c r="J131" s="90">
        <f t="shared" si="12"/>
        <v>9</v>
      </c>
      <c r="K131" s="88">
        <f>SUM(Հարավ.քաղ!K131+Հյուսիս.քաղ!K131+'Երևանի քաղ'!K131+Արարատ!K131+Կոտայք!K131+Տավուշ!K131+լոռի!K131+Սյունիք!K131+Շիրակ!K131+Շենգավիթ!K131+Մալաթիա!K131+կենտրոն!K131+Գեղարք!K131+Էրեբունի!K131+Ավան!K131+Արմավիր!K131+Արագածոտն!K131+Արաբկիր!K131+Աջափնյակ!K131)</f>
        <v>1</v>
      </c>
      <c r="L131" s="88">
        <f>SUM(Հարավ.քաղ!L131+Հյուսիս.քաղ!L131+'Երևանի քաղ'!L131+Արարատ!L131+Կոտայք!L131+Տավուշ!L131+լոռի!L131+Սյունիք!L131+Շիրակ!L131+Շենգավիթ!L131+Մալաթիա!L131+կենտրոն!L131+Գեղարք!L131+Էրեբունի!L131+Ավան!L131+Արմավիր!L131+Արագածոտն!L131+Արաբկիր!L131+Աջափնյակ!L131)</f>
        <v>2</v>
      </c>
      <c r="M131" s="88">
        <f>SUM(Հարավ.քաղ!M131+Հյուսիս.քաղ!M131+'Երևանի քաղ'!M131+Արարատ!M131+Կոտայք!M131+Տավուշ!M131+լոռի!M131+Սյունիք!M131+Շիրակ!M131+Շենգավիթ!M131+Մալաթիա!M131+կենտրոն!M131+Գեղարք!M131+Էրեբունի!M131+Ավան!M131+Արմավիր!M131+Արագածոտն!M131+Արաբկիր!M131+Աջափնյակ!M131)</f>
        <v>6</v>
      </c>
      <c r="N131" s="90">
        <f t="shared" si="13"/>
        <v>0</v>
      </c>
      <c r="O131" s="88">
        <f>SUM(Հարավ.քաղ!O131+Հյուսիս.քաղ!O131+'Երևանի քաղ'!O131+Արարատ!O131+Կոտայք!O131+Տավուշ!O131+լոռի!O131+Սյունիք!O131+Շիրակ!O131+Շենգավիթ!O131+Մալաթիա!O131+կենտրոն!O131+Գեղարք!O131+Էրեբունի!O131+Ավան!O131+Արմավիր!O131+Արագածոտն!O131+Արաբկիր!O131+Աջափնյակ!O131)</f>
        <v>0</v>
      </c>
      <c r="P131" s="88">
        <f>SUM(Հարավ.քաղ!P131+Հյուսիս.քաղ!P131+'Երևանի քաղ'!P131+Արարատ!P131+Կոտայք!P131+Տավուշ!P131+լոռի!P131+Սյունիք!P131+Շիրակ!P131+Շենգավիթ!P131+Մալաթիա!P131+կենտրոն!P131+Գեղարք!P131+Էրեբունի!P131+Ավան!P131+Արմավիր!P131+Արագածոտն!P131+Արաբկիր!P131+Աջափնյակ!P131)</f>
        <v>0</v>
      </c>
      <c r="Q131" s="88">
        <f>SUM(Հարավ.քաղ!Q131+Հյուսիս.քաղ!Q131+'Երևանի քաղ'!Q131+Արարատ!Q131+Կոտայք!Q131+Տավուշ!Q131+լոռի!Q131+Սյունիք!Q131+Շիրակ!Q131+Շենգավիթ!Q131+Մալաթիա!Q131+կենտրոն!Q131+Գեղարք!Q131+Էրեբունի!Q131+Ավան!Q131+Արմավիր!Q131+Արագածոտն!Q131+Արաբկիր!Q131+Աջափնյակ!Q131)</f>
        <v>0</v>
      </c>
      <c r="R131" s="88">
        <f>SUM(Հարավ.քաղ!R131+Հյուսիս.քաղ!R131+'Երևանի քաղ'!R131+Արարատ!R131+Կոտայք!R131+Տավուշ!R131+լոռի!R131+Սյունիք!R131+Շիրակ!R131+Շենգավիթ!R131+Մալաթիա!R131+կենտրոն!R131+Գեղարք!R131+Էրեբունի!R131+Ավան!R131+Արմավիր!R131+Արագածոտն!R131+Արաբկիր!R131+Աջափնյակ!R131)</f>
        <v>0</v>
      </c>
      <c r="S131" s="90">
        <f t="shared" si="14"/>
        <v>9</v>
      </c>
      <c r="T131" s="88">
        <f>SUM(Հարավ.քաղ!T131+Հյուսիս.քաղ!T131+'Երևանի քաղ'!T131+Արարատ!T131+Կոտայք!T131+Տավուշ!T131+լոռի!T131+Սյունիք!T131+Շիրակ!T131+Շենգավիթ!T131+Մալաթիա!T131+կենտրոն!T131+Գեղարք!T131+Էրեբունի!T131+Ավան!T131+Արմավիր!T131+Արագածոտն!T131+Արաբկիր!T131+Աջափնյակ!T131)</f>
        <v>7</v>
      </c>
      <c r="U131" s="88">
        <f>SUM(Հարավ.քաղ!U131+Հյուսիս.քաղ!U131+'Երևանի քաղ'!U131+Արարատ!U131+Կոտայք!U131+Տավուշ!U131+լոռի!U131+Սյունիք!U131+Շիրակ!U131+Շենգավիթ!U131+Մալաթիա!U131+կենտրոն!U131+Գեղարք!U131+Էրեբունի!U131+Ավան!U131+Արմավիր!U131+Արագածոտն!U131+Արաբկիր!U131+Աջափնյակ!U131)</f>
        <v>2</v>
      </c>
      <c r="V131" s="88">
        <f>SUM(Հարավ.քաղ!V131+Հյուսիս.քաղ!V131+'Երևանի քաղ'!V131+Արարատ!V131+Կոտայք!V131+Տավուշ!V131+լոռի!V131+Սյունիք!V131+Շիրակ!V131+Շենգավիթ!V131+Մալաթիա!V131+կենտրոն!V131+Գեղարք!V131+Էրեբունի!V131+Ավան!V131+Արմավիր!V131+Արագածոտն!V131+Արաբկիր!V131+Աջափնյակ!V131)</f>
        <v>7</v>
      </c>
      <c r="W131" s="88">
        <f>SUM(Հարավ.քաղ!W131+Հյուսիս.քաղ!W131+'Երևանի քաղ'!W131+Արարատ!W131+Կոտայք!W131+Տավուշ!W131+լոռի!W131+Սյունիք!W131+Շիրակ!W131+Շենգավիթ!W131+Մալաթիա!W131+կենտրոն!W131+Գեղարք!W131+Էրեբունի!W131+Ավան!W131+Արմավիր!W131+Արագածոտն!W131+Արաբկիր!W131+Աջափնյակ!W131)</f>
        <v>0</v>
      </c>
      <c r="X131" s="88">
        <f>SUM(Հարավ.քաղ!X131+Հյուսիս.քաղ!X131+'Երևանի քաղ'!X131+Արարատ!X131+Կոտայք!X131+Տավուշ!X131+լոռի!X131+Սյունիք!X131+Շիրակ!X131+Շենգավիթ!X131+Մալաթիա!X131+կենտրոն!X131+Գեղարք!X131+Էրեբունի!X131+Ավան!X131+Արմավիր!X131+Արագածոտն!X131+Արաբկիր!X131+Աջափնյակ!X131)</f>
        <v>0</v>
      </c>
      <c r="Y131" s="90">
        <f t="shared" si="15"/>
        <v>3</v>
      </c>
      <c r="Z131" s="88">
        <f>SUM(Հարավ.քաղ!Z131+Հյուսիս.քաղ!Z131+'Երևանի քաղ'!Z131+Արարատ!Z131+Կոտայք!Z131+Տավուշ!Z131+լոռի!Z131+Սյունիք!Z131+Շիրակ!Z131+Շենգավիթ!Z131+Մալաթիա!Z131+կենտրոն!Z131+Գեղարք!Z131+Էրեբունի!Z131+Ավան!Z131+Արմավիր!Z131+Արագածոտն!Z131+Արաբկիր!Z131+Աջափնյակ!Z131)</f>
        <v>2</v>
      </c>
    </row>
    <row r="132" spans="1:26" s="84" customFormat="1">
      <c r="A132" s="86" t="s">
        <v>244</v>
      </c>
      <c r="B132" s="677" t="s">
        <v>245</v>
      </c>
      <c r="C132" s="680"/>
      <c r="D132" s="681"/>
      <c r="E132" s="88">
        <f>SUM(Հարավ.քաղ!E132+Հյուսիս.քաղ!E132+'Երևանի քաղ'!E132+Արարատ!E132+Կոտայք!E132+Տավուշ!E132+լոռի!E132+Սյունիք!E132+Շիրակ!E132+Շենգավիթ!E132+Մալաթիա!E132+կենտրոն!E132+Գեղարք!E132+Էրեբունի!E132+Ավան!E132+Արմավիր!E132+Արագածոտն!E132+Արաբկիր!E132+Աջափնյակ!E132)</f>
        <v>2</v>
      </c>
      <c r="F132" s="88">
        <f>SUM(Հարավ.քաղ!F132+Հյուսիս.քաղ!F132+'Երևանի քաղ'!F132+Արարատ!F132+Կոտայք!F132+Տավուշ!F132+լոռի!F132+Սյունիք!F132+Շիրակ!F132+Շենգավիթ!F132+Մալաթիա!F132+կենտրոն!F132+Գեղարք!F132+Էրեբունի!F132+Ավան!F132+Արմավիր!F132+Արագածոտն!F132+Արաբկիր!F132+Աջափնյակ!F132)</f>
        <v>1</v>
      </c>
      <c r="G132" s="88">
        <f>SUM(Հարավ.քաղ!G132+Հյուսիս.քաղ!G132+'Երևանի քաղ'!G132+Արարատ!G132+Կոտայք!G132+Տավուշ!G132+լոռի!G132+Սյունիք!G132+Շիրակ!G132+Շենգավիթ!G132+Մալաթիա!G132+կենտրոն!G132+Գեղարք!G132+Էրեբունի!G132+Ավան!G132+Արմավիր!G132+Արագածոտն!G132+Արաբկիր!G132+Աջափնյակ!G132)</f>
        <v>1</v>
      </c>
      <c r="H132" s="88">
        <f>SUM(Հարավ.քաղ!H132+Հյուսիս.քաղ!H132+'Երևանի քաղ'!H132+Արարատ!H132+Կոտայք!H132+Տավուշ!H132+լոռի!H132+Սյունիք!H132+Շիրակ!H132+Շենգավիթ!H132+Մալաթիա!H132+կենտրոն!H132+Գեղարք!H132+Էրեբունի!H132+Ավան!H132+Արմավիր!H132+Արագածոտն!H132+Արաբկիր!H132+Աջափնյակ!H132)</f>
        <v>0</v>
      </c>
      <c r="I132" s="88">
        <f>SUM(Հարավ.քաղ!I132+Հյուսիս.քաղ!I132+'Երևանի քաղ'!I132+Արարատ!I132+Կոտայք!I132+Տավուշ!I132+լոռի!I132+Սյունիք!I132+Շիրակ!I132+Շենգավիթ!I132+Մալաթիա!I132+կենտրոն!I132+Գեղարք!I132+Էրեբունի!I132+Ավան!I132+Արմավիր!I132+Արագածոտն!I132+Արաբկիր!I132+Աջափնյակ!I132)</f>
        <v>0</v>
      </c>
      <c r="J132" s="90">
        <f t="shared" si="12"/>
        <v>1</v>
      </c>
      <c r="K132" s="88">
        <f>SUM(Հարավ.քաղ!K132+Հյուսիս.քաղ!K132+'Երևանի քաղ'!K132+Արարատ!K132+Կոտայք!K132+Տավուշ!K132+լոռի!K132+Սյունիք!K132+Շիրակ!K132+Շենգավիթ!K132+Մալաթիա!K132+կենտրոն!K132+Գեղարք!K132+Էրեբունի!K132+Ավան!K132+Արմավիր!K132+Արագածոտն!K132+Արաբկիր!K132+Աջափնյակ!K132)</f>
        <v>0</v>
      </c>
      <c r="L132" s="88">
        <v>0</v>
      </c>
      <c r="M132" s="88">
        <f>SUM(Հարավ.քաղ!M132+Հյուսիս.քաղ!M132+'Երևանի քաղ'!M132+Արարատ!M132+Կոտայք!M132+Տավուշ!M132+լոռի!M132+Սյունիք!M132+Շիրակ!M132+Շենգավիթ!M132+Մալաթիա!M132+կենտրոն!M132+Գեղարք!M132+Էրեբունի!M132+Ավան!M132+Արմավիր!M132+Արագածոտն!M132+Արաբկիր!M132+Աջափնյակ!M132)</f>
        <v>1</v>
      </c>
      <c r="N132" s="90">
        <f t="shared" si="13"/>
        <v>0</v>
      </c>
      <c r="O132" s="88">
        <f>SUM(Հարավ.քաղ!O132+Հյուսիս.քաղ!O132+'Երևանի քաղ'!O132+Արարատ!O132+Կոտայք!O132+Տավուշ!O132+լոռի!O132+Սյունիք!O132+Շիրակ!O132+Շենգավիթ!O132+Մալաթիա!O132+կենտրոն!O132+Գեղարք!O132+Էրեբունի!O132+Ավան!O132+Արմավիր!O132+Արագածոտն!O132+Արաբկիր!O132+Աջափնյակ!O132)</f>
        <v>0</v>
      </c>
      <c r="P132" s="88">
        <f>SUM(Հարավ.քաղ!P132+Հյուսիս.քաղ!P132+'Երևանի քաղ'!P132+Արարատ!P132+Կոտայք!P132+Տավուշ!P132+լոռի!P132+Սյունիք!P132+Շիրակ!P132+Շենգավիթ!P132+Մալաթիա!P132+կենտրոն!P132+Գեղարք!P132+Էրեբունի!P132+Ավան!P132+Արմավիր!P132+Արագածոտն!P132+Արաբկիր!P132+Աջափնյակ!P132)</f>
        <v>0</v>
      </c>
      <c r="Q132" s="88">
        <f>SUM(Հարավ.քաղ!Q132+Հյուսիս.քաղ!Q132+'Երևանի քաղ'!Q132+Արարատ!Q132+Կոտայք!Q132+Տավուշ!Q132+լոռի!Q132+Սյունիք!Q132+Շիրակ!Q132+Շենգավիթ!Q132+Մալաթիա!Q132+կենտրոն!Q132+Գեղարք!Q132+Էրեբունի!Q132+Ավան!Q132+Արմավիր!Q132+Արագածոտն!Q132+Արաբկիր!Q132+Աջափնյակ!Q132)</f>
        <v>0</v>
      </c>
      <c r="R132" s="88">
        <f>SUM(Հարավ.քաղ!R132+Հյուսիս.քաղ!R132+'Երևանի քաղ'!R132+Արարատ!R132+Կոտայք!R132+Տավուշ!R132+լոռի!R132+Սյունիք!R132+Շիրակ!R132+Շենգավիթ!R132+Մալաթիա!R132+կենտրոն!R132+Գեղարք!R132+Էրեբունի!R132+Ավան!R132+Արմավիր!R132+Արագածոտն!R132+Արաբկիր!R132+Աջափնյակ!R132)</f>
        <v>0</v>
      </c>
      <c r="S132" s="90">
        <f t="shared" si="14"/>
        <v>1</v>
      </c>
      <c r="T132" s="88">
        <f>SUM(Հարավ.քաղ!T132+Հյուսիս.քաղ!T132+'Երևանի քաղ'!T132+Արարատ!T132+Կոտայք!T132+Տավուշ!T132+լոռի!T132+Սյունիք!T132+Շիրակ!T132+Շենգավիթ!T132+Մալաթիա!T132+կենտրոն!T132+Գեղարք!T132+Էրեբունի!T132+Ավան!T132+Արմավիր!T132+Արագածոտն!T132+Արաբկիր!T132+Աջափնյակ!T132)</f>
        <v>2</v>
      </c>
      <c r="U132" s="88">
        <f>SUM(Հարավ.քաղ!U132+Հյուսիս.քաղ!U132+'Երևանի քաղ'!U132+Արարատ!U132+Կոտայք!U132+Տավուշ!U132+լոռի!U132+Սյունիք!U132+Շիրակ!U132+Շենգավիթ!U132+Մալաթիա!U132+կենտրոն!U132+Գեղարք!U132+Էրեբունի!U132+Ավան!U132+Արմավիր!U132+Արագածոտն!U132+Արաբկիր!U132+Աջափնյակ!U132)</f>
        <v>0</v>
      </c>
      <c r="V132" s="88">
        <f>SUM(Հարավ.քաղ!V132+Հյուսիս.քաղ!V132+'Երևանի քաղ'!V132+Արարատ!V132+Կոտայք!V132+Տավուշ!V132+լոռի!V132+Սյունիք!V132+Շիրակ!V132+Շենգավիթ!V132+Մալաթիա!V132+կենտրոն!V132+Գեղարք!V132+Էրեբունի!V132+Ավան!V132+Արմավիր!V132+Արագածոտն!V132+Արաբկիր!V132+Աջափնյակ!V132)</f>
        <v>1</v>
      </c>
      <c r="W132" s="88">
        <f>SUM(Հարավ.քաղ!W132+Հյուսիս.քաղ!W132+'Երևանի քաղ'!W132+Արարատ!W132+Կոտայք!W132+Տավուշ!W132+լոռի!W132+Սյունիք!W132+Շիրակ!W132+Շենգավիթ!W132+Մալաթիա!W132+կենտրոն!W132+Գեղարք!W132+Էրեբունի!W132+Ավան!W132+Արմավիր!W132+Արագածոտն!W132+Արաբկիր!W132+Աջափնյակ!W132)</f>
        <v>0</v>
      </c>
      <c r="X132" s="88">
        <f>SUM(Հարավ.քաղ!X132+Հյուսիս.քաղ!X132+'Երևանի քաղ'!X132+Արարատ!X132+Կոտայք!X132+Տավուշ!X132+լոռի!X132+Սյունիք!X132+Շիրակ!X132+Շենգավիթ!X132+Մալաթիա!X132+կենտրոն!X132+Գեղարք!X132+Էրեբունի!X132+Ավան!X132+Արմավիր!X132+Արագածոտն!X132+Արաբկիր!X132+Աջափնյակ!X132)</f>
        <v>0</v>
      </c>
      <c r="Y132" s="90">
        <f t="shared" si="15"/>
        <v>0</v>
      </c>
      <c r="Z132" s="88">
        <f>SUM(Հարավ.քաղ!Z132+Հյուսիս.քաղ!Z132+'Երևանի քաղ'!Z132+Արարատ!Z132+Կոտայք!Z132+Տավուշ!Z132+լոռի!Z132+Սյունիք!Z132+Շիրակ!Z132+Շենգավիթ!Z132+Մալաթիա!Z132+կենտրոն!Z132+Գեղարք!Z132+Էրեբունի!Z132+Ավան!Z132+Արմավիր!Z132+Արագածոտն!Z132+Արաբկիր!Z132+Աջափնյակ!Z132)</f>
        <v>0</v>
      </c>
    </row>
    <row r="133" spans="1:26" s="84" customFormat="1">
      <c r="A133" s="86" t="s">
        <v>246</v>
      </c>
      <c r="B133" s="665" t="s">
        <v>63</v>
      </c>
      <c r="C133" s="666"/>
      <c r="D133" s="667"/>
      <c r="E133" s="88">
        <f>SUM(Հարավ.քաղ!E133+Հյուսիս.քաղ!E133+'Երևանի քաղ'!E133+Արարատ!E133+Կոտայք!E133+Տավուշ!E133+լոռի!E133+Սյունիք!E133+Շիրակ!E133+Շենգավիթ!E133+Մալաթիա!E133+կենտրոն!E133+Գեղարք!E133+Էրեբունի!E133+Ավան!E133+Արմավիր!E133+Արագածոտն!E133+Արաբկիր!E133+Աջափնյակ!E133)</f>
        <v>0</v>
      </c>
      <c r="F133" s="88">
        <f>SUM(Հարավ.քաղ!F133+Հյուսիս.քաղ!F133+'Երևանի քաղ'!F133+Արարատ!F133+Կոտայք!F133+Տավուշ!F133+լոռի!F133+Սյունիք!F133+Շիրակ!F133+Շենգավիթ!F133+Մալաթիա!F133+կենտրոն!F133+Գեղարք!F133+Էրեբունի!F133+Ավան!F133+Արմավիր!F133+Արագածոտն!F133+Արաբկիր!F133+Աջափնյակ!F133)</f>
        <v>3</v>
      </c>
      <c r="G133" s="88">
        <f>SUM(Հարավ.քաղ!G133+Հյուսիս.քաղ!G133+'Երևանի քաղ'!G133+Արարատ!G133+Կոտայք!G133+Տավուշ!G133+լոռի!G133+Սյունիք!G133+Շիրակ!G133+Շենգավիթ!G133+Մալաթիա!G133+կենտրոն!G133+Գեղարք!G133+Էրեբունի!G133+Ավան!G133+Արմավիր!G133+Արագածոտն!G133+Արաբկիր!G133+Աջափնյակ!G133)</f>
        <v>2</v>
      </c>
      <c r="H133" s="88">
        <f>SUM(Հարավ.քաղ!H133+Հյուսիս.քաղ!H133+'Երևանի քաղ'!H133+Արարատ!H133+Կոտայք!H133+Տավուշ!H133+լոռի!H133+Սյունիք!H133+Շիրակ!H133+Շենգավիթ!H133+Մալաթիա!H133+կենտրոն!H133+Գեղարք!H133+Էրեբունի!H133+Ավան!H133+Արմավիր!H133+Արագածոտն!H133+Արաբկիր!H133+Աջափնյակ!H133)</f>
        <v>1</v>
      </c>
      <c r="I133" s="88">
        <f>SUM(Հարավ.քաղ!I133+Հյուսիս.քաղ!I133+'Երևանի քաղ'!I133+Արարատ!I133+Կոտայք!I133+Տավուշ!I133+լոռի!I133+Սյունիք!I133+Շիրակ!I133+Շենգավիթ!I133+Մալաթիա!I133+կենտրոն!I133+Գեղարք!I133+Էրեբունի!I133+Ավան!I133+Արմավիր!I133+Արագածոտն!I133+Արաբկիր!I133+Աջափնյակ!I133)</f>
        <v>0</v>
      </c>
      <c r="J133" s="90">
        <f t="shared" si="12"/>
        <v>0</v>
      </c>
      <c r="K133" s="88">
        <f>SUM(Հարավ.քաղ!K133+Հյուսիս.քաղ!K133+'Երևանի քաղ'!K133+Արարատ!K133+Կոտայք!K133+Տավուշ!K133+լոռի!K133+Սյունիք!K133+Շիրակ!K133+Շենգավիթ!K133+Մալաթիա!K133+կենտրոն!K133+Գեղարք!K133+Էրեբունի!K133+Ավան!K133+Արմավիր!K133+Արագածոտն!K133+Արաբկիր!K133+Աջափնյակ!K133)</f>
        <v>0</v>
      </c>
      <c r="L133" s="88">
        <f>SUM(Հարավ.քաղ!L133+Հյուսիս.քաղ!L133+'Երևանի քաղ'!L133+Արարատ!L133+Կոտայք!L133+Տավուշ!L133+լոռի!L133+Սյունիք!L133+Շիրակ!L133+Շենգավիթ!L133+Մալաթիա!L133+կենտրոն!L133+Գեղարք!L133+Էրեբունի!L133+Ավան!L133+Արմավիր!L133+Արագածոտն!L133+Արաբկիր!L133+Աջափնյակ!L133)</f>
        <v>0</v>
      </c>
      <c r="M133" s="88">
        <f>SUM(Հարավ.քաղ!M133+Հյուսիս.քաղ!M133+'Երևանի քաղ'!M133+Արարատ!M133+Կոտայք!M133+Տավուշ!M133+լոռի!M133+Սյունիք!M133+Շիրակ!M133+Շենգավիթ!M133+Մալաթիա!M133+կենտրոն!M133+Գեղարք!M133+Էրեբունի!M133+Ավան!M133+Արմավիր!M133+Արագածոտն!M133+Արաբկիր!M133+Աջափնյակ!M133)</f>
        <v>0</v>
      </c>
      <c r="N133" s="90">
        <f t="shared" si="13"/>
        <v>0</v>
      </c>
      <c r="O133" s="88">
        <f>SUM(Հարավ.քաղ!O133+Հյուսիս.քաղ!O133+'Երևանի քաղ'!O133+Արարատ!O133+Կոտայք!O133+Տավուշ!O133+լոռի!O133+Սյունիք!O133+Շիրակ!O133+Շենգավիթ!O133+Մալաթիա!O133+կենտրոն!O133+Գեղարք!O133+Էրեբունի!O133+Ավան!O133+Արմավիր!O133+Արագածոտն!O133+Արաբկիր!O133+Աջափնյակ!O133)</f>
        <v>0</v>
      </c>
      <c r="P133" s="88">
        <f>SUM(Հարավ.քաղ!P133+Հյուսիս.քաղ!P133+'Երևանի քաղ'!P133+Արարատ!P133+Կոտայք!P133+Տավուշ!P133+լոռի!P133+Սյունիք!P133+Շիրակ!P133+Շենգավիթ!P133+Մալաթիա!P133+կենտրոն!P133+Գեղարք!P133+Էրեբունի!P133+Ավան!P133+Արմավիր!P133+Արագածոտն!P133+Արաբկիր!P133+Աջափնյակ!P133)</f>
        <v>0</v>
      </c>
      <c r="Q133" s="88">
        <f>SUM(Հարավ.քաղ!Q133+Հյուսիս.քաղ!Q133+'Երևանի քաղ'!Q133+Արարատ!Q133+Կոտայք!Q133+Տավուշ!Q133+լոռի!Q133+Սյունիք!Q133+Շիրակ!Q133+Շենգավիթ!Q133+Մալաթիա!Q133+կենտրոն!Q133+Գեղարք!Q133+Էրեբունի!Q133+Ավան!Q133+Արմավիր!Q133+Արագածոտն!Q133+Արաբկիր!Q133+Աջափնյակ!Q133)</f>
        <v>0</v>
      </c>
      <c r="R133" s="88">
        <f>SUM(Հարավ.քաղ!R133+Հյուսիս.քաղ!R133+'Երևանի քաղ'!R133+Արարատ!R133+Կոտայք!R133+Տավուշ!R133+լոռի!R133+Սյունիք!R133+Շիրակ!R133+Շենգավիթ!R133+Մալաթիա!R133+կենտրոն!R133+Գեղարք!R133+Էրեբունի!R133+Ավան!R133+Արմավիր!R133+Արագածոտն!R133+Արաբկիր!R133+Աջափնյակ!R133)</f>
        <v>0</v>
      </c>
      <c r="S133" s="90">
        <f t="shared" si="14"/>
        <v>0</v>
      </c>
      <c r="T133" s="88">
        <f>SUM(Հարավ.քաղ!T133+Հյուսիս.քաղ!T133+'Երևանի քաղ'!T133+Արարատ!T133+Կոտայք!T133+Տավուշ!T133+լոռի!T133+Սյունիք!T133+Շիրակ!T133+Շենգավիթ!T133+Մալաթիա!T133+կենտրոն!T133+Գեղարք!T133+Էրեբունի!T133+Ավան!T133+Արմավիր!T133+Արագածոտն!T133+Արաբկիր!T133+Աջափնյակ!T133)</f>
        <v>0</v>
      </c>
      <c r="U133" s="88">
        <f>SUM(Հարավ.քաղ!U133+Հյուսիս.քաղ!U133+'Երևանի քաղ'!U133+Արարատ!U133+Կոտայք!U133+Տավուշ!U133+լոռի!U133+Սյունիք!U133+Շիրակ!U133+Շենգավիթ!U133+Մալաթիա!U133+կենտրոն!U133+Գեղարք!U133+Էրեբունի!U133+Ավան!U133+Արմավիր!U133+Արագածոտն!U133+Արաբկիր!U133+Աջափնյակ!U133)</f>
        <v>0</v>
      </c>
      <c r="V133" s="88">
        <f>SUM(Հարավ.քաղ!V133+Հյուսիս.քաղ!V133+'Երևանի քաղ'!V133+Արարատ!V133+Կոտայք!V133+Տավուշ!V133+լոռի!V133+Սյունիք!V133+Շիրակ!V133+Շենգավիթ!V133+Մալաթիա!V133+կենտրոն!V133+Գեղարք!V133+Էրեբունի!V133+Ավան!V133+Արմավիր!V133+Արագածոտն!V133+Արաբկիր!V133+Աջափնյակ!V133)</f>
        <v>0</v>
      </c>
      <c r="W133" s="88">
        <f>SUM(Հարավ.քաղ!W133+Հյուսիս.քաղ!W133+'Երևանի քաղ'!W133+Արարատ!W133+Կոտայք!W133+Տավուշ!W133+լոռի!W133+Սյունիք!W133+Շիրակ!W133+Շենգավիթ!W133+Մալաթիա!W133+կենտրոն!W133+Գեղարք!W133+Էրեբունի!W133+Ավան!W133+Արմավիր!W133+Արագածոտն!W133+Արաբկիր!W133+Աջափնյակ!W133)</f>
        <v>0</v>
      </c>
      <c r="X133" s="88">
        <f>SUM(Հարավ.քաղ!X133+Հյուսիս.քաղ!X133+'Երևանի քաղ'!X133+Արարատ!X133+Կոտայք!X133+Տավուշ!X133+լոռի!X133+Սյունիք!X133+Շիրակ!X133+Շենգավիթ!X133+Մալաթիա!X133+կենտրոն!X133+Գեղարք!X133+Էրեբունի!X133+Ավան!X133+Արմավիր!X133+Արագածոտն!X133+Արաբկիր!X133+Աջափնյակ!X133)</f>
        <v>0</v>
      </c>
      <c r="Y133" s="90">
        <f t="shared" si="15"/>
        <v>2</v>
      </c>
      <c r="Z133" s="88">
        <f>SUM(Հարավ.քաղ!Z133+Հյուսիս.քաղ!Z133+'Երևանի քաղ'!Z133+Արարատ!Z133+Կոտայք!Z133+Տավուշ!Z133+լոռի!Z133+Սյունիք!Z133+Շիրակ!Z133+Շենգավիթ!Z133+Մալաթիա!Z133+կենտրոն!Z133+Գեղարք!Z133+Էրեբունի!Z133+Ավան!Z133+Արմավիր!Z133+Արագածոտն!Z133+Արաբկիր!Z133+Աջափնյակ!Z133)</f>
        <v>0</v>
      </c>
    </row>
    <row r="134" spans="1:26" s="84" customFormat="1" ht="14.25">
      <c r="A134" s="51" t="s">
        <v>247</v>
      </c>
      <c r="B134" s="446" t="s">
        <v>63</v>
      </c>
      <c r="C134" s="447"/>
      <c r="D134" s="448"/>
      <c r="E134" s="90">
        <f>SUM(Հարավ.քաղ!E134+Հյուսիս.քաղ!E134+'Երևանի քաղ'!E134+Արարատ!E134+Կոտայք!E134+Տավուշ!E134+Սյունիք!E134+Շիրակ!E134+Շենգավիթ!E134+Մալաթիա!E134+կենտրոն!E134+Գեղարք!E134+Էրեբունի!E134+Ավան!E134+Արմավիր!E134+Արագածոտն!E134+Արաբկիր!E134+Աջափնյակ!E134)</f>
        <v>270</v>
      </c>
      <c r="F134" s="44">
        <f>SUM(Հարավ.քաղ!F134+Հյուսիս.քաղ!F134+'Երևանի քաղ'!F134+Արարատ!F134+Կոտայք!F134+Տավուշ!F134+Սյունիք!F134+Շիրակ!F134+Շենգավիթ!F134+Մալաթիա!F134+կենտրոն!F134+Գեղարք!F134+Էրեբունի!F134+Ավան!F134+Արմավիր!F134+Արագածոտն!F134+Արաբկիր!F134+Աջափնյակ!F134)</f>
        <v>428</v>
      </c>
      <c r="G134" s="44">
        <f>SUM(Հարավ.քաղ!G134+Հյուսիս.քաղ!G134+'Երևանի քաղ'!G134+Արարատ!G134+Կոտայք!G134+Տավուշ!G134+Սյունիք!G134+Շիրակ!G134+Շենգավիթ!G134+Մալաթիա!G134+կենտրոն!G134+Գեղարք!G134+Էրեբունի!G134+Ավան!G134+Արմավիր!G134+Արագածոտն!G134+Արաբկիր!G134+Աջափնյակ!G134)</f>
        <v>278</v>
      </c>
      <c r="H134" s="44">
        <f>SUM(Հարավ.քաղ!H134+Հյուսիս.քաղ!H134+'Երևանի քաղ'!H134+Արարատ!H134+Կոտայք!H134+Տավուշ!H134+Սյունիք!H134+Շիրակ!H134+Շենգավիթ!H134+Մալաթիա!H134+կենտրոն!H134+Գեղարք!H134+Էրեբունի!H134+Ավան!H134+Արմավիր!H134+Արագածոտն!H134+Արաբկիր!H134+Աջափնյակ!H134)</f>
        <v>130</v>
      </c>
      <c r="I134" s="44">
        <f>SUM(Հարավ.քաղ!I134+Հյուսիս.քաղ!I134+'Երևանի քաղ'!I134+Արարատ!I134+Կոտայք!I134+Տավուշ!I134+Սյունիք!I134+Շիրակ!I134+Շենգավիթ!I134+Մալաթիա!I134+կենտրոն!I134+Գեղարք!I134+Էրեբունի!I134+Ավան!I134+Արմավիր!I134+Արագածոտն!I134+Արաբկիր!I134+Աջափնյակ!I134)</f>
        <v>20</v>
      </c>
      <c r="J134" s="90">
        <f t="shared" si="12"/>
        <v>214</v>
      </c>
      <c r="K134" s="44">
        <f>SUM(Հարավ.քաղ!K134+Հյուսիս.քաղ!K134+'Երևանի քաղ'!K134+Արարատ!K134+Կոտայք!K134+Տավուշ!K134+Սյունիք!K134+Շիրակ!K134+Շենգավիթ!K134+Մալաթիա!K134+կենտրոն!K134+Գեղարք!K134+Էրեբունի!K134+Ավան!K134+Արմավիր!K134+Արագածոտն!K134+Արաբկիր!K134+Աջափնյակ!K134)</f>
        <v>99</v>
      </c>
      <c r="L134" s="44">
        <f>SUM(Հարավ.քաղ!L134+Հյուսիս.քաղ!L134+'Երևանի քաղ'!L134+Արարատ!L134+Կոտայք!L134+Տավուշ!L134+Սյունիք!L134+Շիրակ!L134+Շենգավիթ!L134+Մալաթիա!L134+կենտրոն!L134+Գեղարք!L134+Էրեբունի!L134+Ավան!L134+Արմավիր!L134+Արագածոտն!L134+Արաբկիր!L134+Աջափնյակ!L134)</f>
        <v>22</v>
      </c>
      <c r="M134" s="44">
        <f>SUM(Հարավ.քաղ!M134+Հյուսիս.քաղ!M134+'Երևանի քաղ'!M134+Արարատ!M134+Կոտայք!M134+Տավուշ!M134+Սյունիք!M134+Շիրակ!M134+Շենգավիթ!M134+Մալաթիա!M134+կենտրոն!M134+Գեղարք!M134+Էրեբունի!M134+Ավան!M134+Արմավիր!M134+Արագածոտն!M134+Արաբկիր!M134+Աջափնյակ!M134)</f>
        <v>50</v>
      </c>
      <c r="N134" s="90">
        <f t="shared" si="13"/>
        <v>43</v>
      </c>
      <c r="O134" s="44">
        <f>SUM(Հարավ.քաղ!O134+Հյուսիս.քաղ!O134+'Երևանի քաղ'!O134+Արարատ!O134+Կոտայք!O134+Տավուշ!O134+Սյունիք!O134+Շիրակ!O134+Շենգավիթ!O134+Մալաթիա!O134+կենտրոն!O134+Գեղարք!O134+Էրեբունի!O134+Ավան!O134+Արմավիր!O134+Արագածոտն!O134+Արաբկիր!O134+Աջափնյակ!O134)</f>
        <v>12</v>
      </c>
      <c r="P134" s="44">
        <f>SUM(Հարավ.քաղ!P134+Հյուսիս.քաղ!P134+'Երևանի քաղ'!P134+Արարատ!P134+Կոտայք!P134+Տավուշ!P134+Սյունիք!P134+Շիրակ!P134+Շենգավիթ!P134+Մալաթիա!P134+կենտրոն!P134+Գեղարք!P134+Էրեբունի!P134+Ավան!P134+Արմավիր!P134+Արագածոտն!P134+Արաբկիր!P134+Աջափնյակ!P134)</f>
        <v>21</v>
      </c>
      <c r="Q134" s="44">
        <f>SUM(Հարավ.քաղ!Q134+Հյուսիս.քաղ!Q134+'Երևանի քաղ'!Q134+Արարատ!Q134+Կոտայք!Q134+Տավուշ!Q134+Սյունիք!Q134+Շիրակ!Q134+Շենգավիթ!Q134+Մալաթիա!Q134+կենտրոն!Q134+Գեղարք!Q134+Էրեբունի!Q134+Ավան!Q134+Արմավիր!Q134+Արագածոտն!Q134+Արաբկիր!Q134+Աջափնյակ!Q134)</f>
        <v>10</v>
      </c>
      <c r="R134" s="44">
        <f>SUM(Հարավ.քաղ!R134+Հյուսիս.քաղ!R134+'Երևանի քաղ'!R134+Արարատ!R134+Կոտայք!R134+Տավուշ!R134+Սյունիք!R134+Շիրակ!R134+Շենգավիթ!R134+Մալաթիա!R134+կենտրոն!R134+Գեղարք!R134+Էրեբունի!R134+Ավան!R134+Արմավիր!R134+Արագածոտն!R134+Արաբկիր!R134+Աջափնյակ!R134)</f>
        <v>1</v>
      </c>
      <c r="S134" s="90">
        <f t="shared" si="14"/>
        <v>215</v>
      </c>
      <c r="T134" s="44">
        <f>SUM(Հարավ.քաղ!T134+Հյուսիս.քաղ!T134+'Երևանի քաղ'!T134+Արարատ!T134+Կոտայք!T134+Տավուշ!T134+Սյունիք!T134+Շիրակ!T134+Շենգավիթ!T134+Մալաթիա!T134+կենտրոն!T134+Գեղարք!T134+Էրեբունի!T134+Ավան!T134+Արմավիր!T134+Արագածոտն!T134+Արաբկիր!T134+Աջափնյակ!T134)</f>
        <v>25</v>
      </c>
      <c r="U134" s="44">
        <f>SUM(Հարավ.քաղ!U134+Հյուսիս.քաղ!U134+'Երևանի քաղ'!U134+Արարատ!U134+Կոտայք!U134+Տավուշ!U134+Սյունիք!U134+Շիրակ!U134+Շենգավիթ!U134+Մալաթիա!U134+կենտրոն!U134+Գեղարք!U134+Էրեբունի!U134+Ավան!U134+Արմավիր!U134+Արագածոտն!U134+Արաբկիր!U134+Աջափնյակ!U134)</f>
        <v>132</v>
      </c>
      <c r="V134" s="44">
        <f>SUM(Հարավ.քաղ!V134+Հյուսիս.քաղ!V134+'Երևանի քաղ'!V134+Արարատ!V134+Կոտայք!V134+Տավուշ!V134+Սյունիք!V134+Շիրակ!V134+Շենգավիթ!V134+Մալաթիա!V134+կենտրոն!V134+Գեղարք!V134+Էրեբունի!V134+Ավան!V134+Արմավիր!V134+Արագածոտն!V134+Արաբկիր!V134+Աջափնյակ!V134)</f>
        <v>62</v>
      </c>
      <c r="W134" s="44">
        <f>SUM(Հարավ.քաղ!W134+Հյուսիս.քաղ!W134+'Երևանի քաղ'!W134+Արարատ!W134+Կոտայք!W134+Տավուշ!W134+Սյունիք!W134+Շիրակ!W134+Շենգավիթ!W134+Մալաթիա!W134+կենտրոն!W134+Գեղարք!W134+Էրեբունի!W134+Ավան!W134+Արմավիր!W134+Արագածոտն!W134+Արաբկիր!W134+Աջափնյակ!W134)</f>
        <v>0</v>
      </c>
      <c r="X134" s="44">
        <f>SUM(Հարավ.քաղ!X134+Հյուսիս.քաղ!X134+'Երևանի քաղ'!X134+Արարատ!X134+Կոտայք!X134+Տավուշ!X134+Սյունիք!X134+Շիրակ!X134+Շենգավիթ!X134+Մալաթիա!X134+կենտրոն!X134+Գեղարք!X134+Էրեբունի!X134+Ավան!X134+Արմավիր!X134+Արագածոտն!X134+Արաբկիր!X134+Աջափնյակ!X134)</f>
        <v>3</v>
      </c>
      <c r="Y134" s="90">
        <f t="shared" si="15"/>
        <v>308</v>
      </c>
      <c r="Z134" s="44">
        <f>SUM(Հարավ.քաղ!Z134+Հյուսիս.քաղ!Z134+'Երևանի քաղ'!Z134+Արարատ!Z134+Կոտայք!Z134+Տավուշ!Z134+Սյունիք!Z134+Շիրակ!Z134+Շենգավիթ!Z134+Մալաթիա!Z134+կենտրոն!Z134+Գեղարք!Z134+Էրեբունի!Z134+Ավան!Z134+Արմավիր!Z134+Արագածոտն!Z134+Արաբկիր!Z134+Աջափնյակ!Z134)</f>
        <v>13</v>
      </c>
    </row>
    <row r="135" spans="1:26" s="84" customFormat="1" ht="14.25">
      <c r="A135" s="91" t="s">
        <v>248</v>
      </c>
      <c r="B135" s="668" t="s">
        <v>258</v>
      </c>
      <c r="C135" s="669"/>
      <c r="D135" s="670"/>
      <c r="E135" s="92">
        <f t="shared" ref="E135:Z135" si="21">SUM(E134+E130+E121+E114+E110+E88+E85+E78+E71+E57+E49+E37+E20)</f>
        <v>8520</v>
      </c>
      <c r="F135" s="92">
        <f t="shared" si="21"/>
        <v>35774</v>
      </c>
      <c r="G135" s="92">
        <f t="shared" si="21"/>
        <v>32432</v>
      </c>
      <c r="H135" s="92">
        <f t="shared" si="21"/>
        <v>3161</v>
      </c>
      <c r="I135" s="92">
        <f t="shared" si="21"/>
        <v>192</v>
      </c>
      <c r="J135" s="90">
        <f t="shared" si="12"/>
        <v>26362</v>
      </c>
      <c r="K135" s="92">
        <f t="shared" si="21"/>
        <v>17211</v>
      </c>
      <c r="L135" s="92">
        <f t="shared" si="21"/>
        <v>2616</v>
      </c>
      <c r="M135" s="92">
        <f t="shared" si="21"/>
        <v>2282</v>
      </c>
      <c r="N135" s="92">
        <f t="shared" si="21"/>
        <v>4253</v>
      </c>
      <c r="O135" s="92">
        <f t="shared" si="21"/>
        <v>932</v>
      </c>
      <c r="P135" s="92">
        <f t="shared" si="21"/>
        <v>2925</v>
      </c>
      <c r="Q135" s="92">
        <f t="shared" si="21"/>
        <v>396</v>
      </c>
      <c r="R135" s="92">
        <f t="shared" si="21"/>
        <v>58</v>
      </c>
      <c r="S135" s="92">
        <f t="shared" si="21"/>
        <v>26420</v>
      </c>
      <c r="T135" s="92">
        <f t="shared" si="21"/>
        <v>999</v>
      </c>
      <c r="U135" s="92">
        <f t="shared" si="21"/>
        <v>20928</v>
      </c>
      <c r="V135" s="92">
        <f t="shared" si="21"/>
        <v>2012</v>
      </c>
      <c r="W135" s="92">
        <f t="shared" si="21"/>
        <v>5</v>
      </c>
      <c r="X135" s="92">
        <f t="shared" si="21"/>
        <v>114</v>
      </c>
      <c r="Y135" s="90">
        <f t="shared" si="15"/>
        <v>13533</v>
      </c>
      <c r="Z135" s="92">
        <f t="shared" si="21"/>
        <v>3303</v>
      </c>
    </row>
    <row r="137" spans="1:26">
      <c r="S137" s="53">
        <f>SUM(S135+T135+Y135)</f>
        <v>40952</v>
      </c>
      <c r="T137" s="53">
        <f>SUM(E135+G135)</f>
        <v>40952</v>
      </c>
    </row>
  </sheetData>
  <mergeCells count="147">
    <mergeCell ref="A1:Z1"/>
    <mergeCell ref="A2:Z2"/>
    <mergeCell ref="A3:Z4"/>
    <mergeCell ref="A5:D18"/>
    <mergeCell ref="E5:E18"/>
    <mergeCell ref="F5:I7"/>
    <mergeCell ref="J5:S7"/>
    <mergeCell ref="T5:T18"/>
    <mergeCell ref="U5:U18"/>
    <mergeCell ref="V5:X7"/>
    <mergeCell ref="Y5:Y18"/>
    <mergeCell ref="Z5:Z18"/>
    <mergeCell ref="F8:F18"/>
    <mergeCell ref="G8:G18"/>
    <mergeCell ref="H8:H18"/>
    <mergeCell ref="I8:I18"/>
    <mergeCell ref="J8:J18"/>
    <mergeCell ref="K8:K18"/>
    <mergeCell ref="L8:L18"/>
    <mergeCell ref="M8:M18"/>
    <mergeCell ref="N8:Q10"/>
    <mergeCell ref="R8:R18"/>
    <mergeCell ref="S8:S18"/>
    <mergeCell ref="V8:V18"/>
    <mergeCell ref="W8:W18"/>
    <mergeCell ref="X8:X18"/>
    <mergeCell ref="N11:N18"/>
    <mergeCell ref="O11:O18"/>
    <mergeCell ref="P11:P18"/>
    <mergeCell ref="Q11:Q18"/>
    <mergeCell ref="B25:D25"/>
    <mergeCell ref="B26:D26"/>
    <mergeCell ref="B27:D27"/>
    <mergeCell ref="B28:D28"/>
    <mergeCell ref="B29:D29"/>
    <mergeCell ref="B30:D30"/>
    <mergeCell ref="A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33:D133"/>
    <mergeCell ref="B134:D134"/>
    <mergeCell ref="B135:D135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Աջափնյակ</vt:lpstr>
      <vt:lpstr>Արաբկիր</vt:lpstr>
      <vt:lpstr>Արագածոտն</vt:lpstr>
      <vt:lpstr>Արմավիր</vt:lpstr>
      <vt:lpstr>Ավան</vt:lpstr>
      <vt:lpstr>Էրեբունի</vt:lpstr>
      <vt:lpstr>Գեղարք</vt:lpstr>
      <vt:lpstr>կենտրոն</vt:lpstr>
      <vt:lpstr>Մալաթիա</vt:lpstr>
      <vt:lpstr>լոռի</vt:lpstr>
      <vt:lpstr>Շենգավիթ</vt:lpstr>
      <vt:lpstr>Շիրակ</vt:lpstr>
      <vt:lpstr>Սյունիք</vt:lpstr>
      <vt:lpstr>Տավուշ</vt:lpstr>
      <vt:lpstr>Կոտայք</vt:lpstr>
      <vt:lpstr>Արարատ</vt:lpstr>
      <vt:lpstr>Երևանի քաղ</vt:lpstr>
      <vt:lpstr>Հյուսիս.քաղ</vt:lpstr>
      <vt:lpstr>Հարավ.քաղ</vt:lpstr>
      <vt:lpstr>Ընդհանուր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2019-05-17T09:33:25Z</dcterms:modified>
</cp:coreProperties>
</file>